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firstSheet="3" activeTab="5"/>
  </bookViews>
  <sheets>
    <sheet name="1 эс" sheetId="1" r:id="rId1"/>
    <sheet name="раскрытие ПП24 19(у)" sheetId="2" r:id="rId2"/>
    <sheet name="структура и объем затрат 2020 г" sheetId="3" r:id="rId3"/>
    <sheet name="наличие(отсутствие) тех.возможн" sheetId="4" r:id="rId4"/>
    <sheet name="норматив техн.потерь" sheetId="5" r:id="rId5"/>
    <sheet name="полезн.отпуск на 2021 г." sheetId="6" r:id="rId6"/>
  </sheets>
  <definedNames/>
  <calcPr fullCalcOnLoad="1"/>
</workbook>
</file>

<file path=xl/comments6.xml><?xml version="1.0" encoding="utf-8"?>
<comments xmlns="http://schemas.openxmlformats.org/spreadsheetml/2006/main">
  <authors>
    <author>2041</author>
  </authors>
  <commentList>
    <comment ref="B120" authorId="0">
      <text>
        <r>
          <rPr>
            <b/>
            <sz val="8"/>
            <rFont val="Tahoma"/>
            <family val="2"/>
          </rPr>
          <t>2041:</t>
        </r>
        <r>
          <rPr>
            <sz val="8"/>
            <rFont val="Tahoma"/>
            <family val="2"/>
          </rPr>
          <t xml:space="preserve">
потребители от Самараэнерго и СамГЭС</t>
        </r>
      </text>
    </comment>
  </commentList>
</comments>
</file>

<file path=xl/sharedStrings.xml><?xml version="1.0" encoding="utf-8"?>
<sst xmlns="http://schemas.openxmlformats.org/spreadsheetml/2006/main" count="630" uniqueCount="403">
  <si>
    <t>Приложение № 1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</si>
  <si>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</si>
  <si>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</si>
  <si>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</si>
  <si>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</si>
  <si>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</si>
  <si>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</si>
  <si>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</si>
  <si>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</si>
  <si>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</si>
  <si>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</si>
  <si>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</si>
  <si>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</si>
  <si>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</si>
  <si>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</si>
  <si>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Самарская область</t>
  </si>
  <si>
    <t>Справочно: количество выданных техусловий на подключение</t>
  </si>
  <si>
    <t>Наименование МР</t>
  </si>
  <si>
    <t>№ п/п</t>
  </si>
  <si>
    <t>Вид деятельности</t>
  </si>
  <si>
    <t>Наименование</t>
  </si>
  <si>
    <t>Наименование показателя</t>
  </si>
  <si>
    <t>Почтовый адрес</t>
  </si>
  <si>
    <t>ОКТМО</t>
  </si>
  <si>
    <t>Значение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</si>
  <si>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</si>
  <si>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</si>
  <si>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</si>
  <si>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</si>
  <si>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</si>
  <si>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</si>
  <si>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6319017480</t>
  </si>
  <si>
    <t>г.о. Самара</t>
  </si>
  <si>
    <t>36701000</t>
  </si>
  <si>
    <t>929-21-37</t>
  </si>
  <si>
    <t>oge@kzate.ru</t>
  </si>
  <si>
    <t>929-26-29</t>
  </si>
  <si>
    <t>Россия,443011,г. Самара,ул. Ново-Садовая,311</t>
  </si>
  <si>
    <t>Россия, 443011,г. Самара,ул. Ново-Садовая,311</t>
  </si>
  <si>
    <t>передача электрической энергии</t>
  </si>
  <si>
    <t>С.В. Воронова</t>
  </si>
  <si>
    <t>нач. РТБ ОГЭ</t>
  </si>
  <si>
    <t>план</t>
  </si>
  <si>
    <t>количество поданных и зарегистрированных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</si>
  <si>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</si>
  <si>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</si>
  <si>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количестве заявок на подключение к системе электроснабжения, по которым принято решение об отказе в подключении</t>
  </si>
  <si>
    <t>резерв мощности системы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</si>
  <si>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</si>
  <si>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8,1 МВт</t>
  </si>
  <si>
    <t>Стандарты раскрытия информации в сфере оказания услуг по передаче электрической энергии</t>
  </si>
  <si>
    <t>Приложение № 3</t>
  </si>
  <si>
    <t>Показатель</t>
  </si>
  <si>
    <t>№</t>
  </si>
  <si>
    <t>в том числе на ремонт</t>
  </si>
  <si>
    <t>прибыль на капитальные вложения</t>
  </si>
  <si>
    <t>тыс. руб.</t>
  </si>
  <si>
    <t>организации</t>
  </si>
  <si>
    <t>Норматив   технологических   потерь электроэнергии</t>
  </si>
  <si>
    <t xml:space="preserve">   Норматив технологических потерь электроэнергии при ее передаче по электрическим сетям </t>
  </si>
  <si>
    <t>Шутов А.Н.</t>
  </si>
  <si>
    <t>Публичное Акционерное Общество " Завод имени А.М. Тарасова"</t>
  </si>
  <si>
    <t xml:space="preserve">Приложение </t>
  </si>
  <si>
    <t>к приказу министерства энергетики</t>
  </si>
  <si>
    <t>и ЖКХ Самарской области</t>
  </si>
  <si>
    <t xml:space="preserve">Базовый </t>
  </si>
  <si>
    <t>Индекс</t>
  </si>
  <si>
    <t>Коэффициент</t>
  </si>
  <si>
    <t>Величина</t>
  </si>
  <si>
    <t>сетевой</t>
  </si>
  <si>
    <t>Год</t>
  </si>
  <si>
    <t xml:space="preserve">уровень </t>
  </si>
  <si>
    <t>эффективности</t>
  </si>
  <si>
    <t>эластичности</t>
  </si>
  <si>
    <t>потерь</t>
  </si>
  <si>
    <t>подконтр.расх.</t>
  </si>
  <si>
    <t>эл/энергии</t>
  </si>
  <si>
    <t>млн.руб.</t>
  </si>
  <si>
    <t>%</t>
  </si>
  <si>
    <t>-</t>
  </si>
  <si>
    <t>х</t>
  </si>
  <si>
    <t>ПАО "ЗиТ"</t>
  </si>
  <si>
    <t>в том числе:</t>
  </si>
  <si>
    <t>ВН (110 кВ)</t>
  </si>
  <si>
    <t>2,1 МВт</t>
  </si>
  <si>
    <t>СН 2 (6 кВ)</t>
  </si>
  <si>
    <t>4,0 МВт</t>
  </si>
  <si>
    <t>НН (0,4 кВ)</t>
  </si>
  <si>
    <t>2,0 МВт</t>
  </si>
  <si>
    <t>631901001</t>
  </si>
  <si>
    <t>Дорофеева М.А.</t>
  </si>
  <si>
    <t>374-06-38</t>
  </si>
  <si>
    <t>Отпуск ЭЭ, тыс. кВт·ч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</si>
  <si>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</si>
  <si>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</si>
  <si>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</si>
  <si>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</si>
  <si>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</si>
  <si>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</si>
  <si>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</si>
  <si>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</si>
  <si>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1.2.87</t>
  </si>
  <si>
    <t>ПАО "МРСК-ВОЛГИ"</t>
  </si>
  <si>
    <t>АО "ССК"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</si>
  <si>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</si>
  <si>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</si>
  <si>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</si>
  <si>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</si>
  <si>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</si>
  <si>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</si>
  <si>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</si>
  <si>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3.1.1.</t>
  </si>
  <si>
    <t>в т.ч. Население</t>
  </si>
  <si>
    <t>3.1.1.1.</t>
  </si>
  <si>
    <t>с газовыми плитами</t>
  </si>
  <si>
    <t>3.1.1.2.</t>
  </si>
  <si>
    <t>с электроплитами</t>
  </si>
  <si>
    <t>3.1.2.</t>
  </si>
  <si>
    <t>в т.ч. Прочие</t>
  </si>
  <si>
    <t>3.1.2.1.</t>
  </si>
  <si>
    <t>двухставочные</t>
  </si>
  <si>
    <t>3.1.2.2.</t>
  </si>
  <si>
    <t>одноставочные</t>
  </si>
  <si>
    <t>3.1.3.</t>
  </si>
  <si>
    <t>в т.ч. генераторные</t>
  </si>
  <si>
    <t>3.1.3.1.</t>
  </si>
  <si>
    <t>3.1.3.2.</t>
  </si>
  <si>
    <t>3.2</t>
  </si>
  <si>
    <t>сетевым организациям</t>
  </si>
  <si>
    <t>3.2.1.</t>
  </si>
  <si>
    <t>3.2.2.</t>
  </si>
  <si>
    <t>ООО "СамараСеть"</t>
  </si>
  <si>
    <t>3.2.3.</t>
  </si>
  <si>
    <t>ООО "Энерго"</t>
  </si>
  <si>
    <t>4</t>
  </si>
  <si>
    <t>Поступление электроэнергии в ЕНЭС</t>
  </si>
  <si>
    <t>4.1</t>
  </si>
  <si>
    <t>4.2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</si>
  <si>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</si>
  <si>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</si>
  <si>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</si>
  <si>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</si>
  <si>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</si>
  <si>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</si>
  <si>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в т.ч. население</t>
  </si>
  <si>
    <t>6.1.1.1.</t>
  </si>
  <si>
    <t>6.1.1.2.</t>
  </si>
  <si>
    <t>6.1.2.</t>
  </si>
  <si>
    <t>в т.ч. прочие</t>
  </si>
  <si>
    <t>6.1.2.1.</t>
  </si>
  <si>
    <t>6.1.2.2.</t>
  </si>
  <si>
    <t>6.1.3.</t>
  </si>
  <si>
    <t>6.1.3.1.</t>
  </si>
  <si>
    <t>6.1.3.2.</t>
  </si>
  <si>
    <t>6.2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</si>
  <si>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</si>
  <si>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</si>
  <si>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</si>
  <si>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</si>
  <si>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</si>
  <si>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</si>
  <si>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</si>
  <si>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</si>
  <si>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</si>
  <si>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</si>
  <si>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</si>
  <si>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</t>
  </si>
  <si>
    <t>12.1</t>
  </si>
  <si>
    <t>12.2</t>
  </si>
  <si>
    <t>12.2.87</t>
  </si>
  <si>
    <t>ПАО "МРСК Волги"</t>
  </si>
  <si>
    <t>12.2.2</t>
  </si>
  <si>
    <t>сетевой организации 2</t>
  </si>
  <si>
    <t>…</t>
  </si>
  <si>
    <t>13</t>
  </si>
  <si>
    <t>Потери электроэнергии ВН</t>
  </si>
  <si>
    <t>14</t>
  </si>
  <si>
    <t>14.1</t>
  </si>
  <si>
    <t>14.1.1.</t>
  </si>
  <si>
    <t>14.1.1.1.</t>
  </si>
  <si>
    <t>14.1.1.2.</t>
  </si>
  <si>
    <t>14.1.2.</t>
  </si>
  <si>
    <t>14.1.2.1.</t>
  </si>
  <si>
    <t>14.1.2.2.</t>
  </si>
  <si>
    <t>14.1.3.</t>
  </si>
  <si>
    <t>14.1.3.1.</t>
  </si>
  <si>
    <t>14.1.3.2.</t>
  </si>
  <si>
    <t>14.2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</si>
  <si>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</si>
  <si>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</si>
  <si>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</si>
  <si>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</si>
  <si>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</si>
  <si>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</si>
  <si>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</si>
  <si>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</si>
  <si>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</si>
  <si>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</si>
  <si>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</si>
  <si>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сетевой организации 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</si>
  <si>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</si>
  <si>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</si>
  <si>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</si>
  <si>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</si>
  <si>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</si>
  <si>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</si>
  <si>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</si>
  <si>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</si>
  <si>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</si>
  <si>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</si>
  <si>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</si>
  <si>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</si>
  <si>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</si>
  <si>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</si>
  <si>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</si>
  <si>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</si>
  <si>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</si>
  <si>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</si>
  <si>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</si>
  <si>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</si>
  <si>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</si>
  <si>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</si>
  <si>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Потери электроэнергии СН2</t>
  </si>
  <si>
    <t>27</t>
  </si>
  <si>
    <t>27.1</t>
  </si>
  <si>
    <t>27.1.1.</t>
  </si>
  <si>
    <t>27.1.1.1..</t>
  </si>
  <si>
    <t>27.1.1.2.</t>
  </si>
  <si>
    <t>27.1.2.</t>
  </si>
  <si>
    <t>27.1.2.1.</t>
  </si>
  <si>
    <t>27.1.2.2.</t>
  </si>
  <si>
    <t>27.1.3.</t>
  </si>
  <si>
    <t>27.1.3.1.</t>
  </si>
  <si>
    <t>27.1.3.2.</t>
  </si>
  <si>
    <t>27.2.</t>
  </si>
  <si>
    <t>27.2.1</t>
  </si>
  <si>
    <t>27.2.2</t>
  </si>
  <si>
    <t>27.2.3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</si>
  <si>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</si>
  <si>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</si>
  <si>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</si>
  <si>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</si>
  <si>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</si>
  <si>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</si>
  <si>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</si>
  <si>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31</t>
  </si>
  <si>
    <t>Потери электроэнергии НН</t>
  </si>
  <si>
    <t>32</t>
  </si>
  <si>
    <t>Отпуск (передача) электроэнергии НН</t>
  </si>
  <si>
    <t>32.1.</t>
  </si>
  <si>
    <t>32.1.1.</t>
  </si>
  <si>
    <t>в том числе население</t>
  </si>
  <si>
    <t>32.1.1.1.</t>
  </si>
  <si>
    <t>32.1.1.2.</t>
  </si>
  <si>
    <t>32.1.2.</t>
  </si>
  <si>
    <t>32.1.2.1.</t>
  </si>
  <si>
    <t>32.1.2.2.</t>
  </si>
  <si>
    <t>32.1.3.</t>
  </si>
  <si>
    <t>32.1.3.1.</t>
  </si>
  <si>
    <t>32.1.3.2.</t>
  </si>
  <si>
    <t>32.2</t>
  </si>
  <si>
    <t>Приложение 2</t>
  </si>
  <si>
    <t>к приказу Федеральной службы по тарифам</t>
  </si>
  <si>
    <t>от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</si>
  <si>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</si>
  <si>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</si>
  <si>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</si>
  <si>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</si>
  <si>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организации:___________________________________</t>
  </si>
  <si>
    <t>ИНН: 6319017480</t>
  </si>
  <si>
    <t>КПП: 631901001</t>
  </si>
  <si>
    <r>
      <t xml:space="preserve">№ </t>
    </r>
    <r>
      <rPr>
        <sz val="11"/>
        <color indexed="8"/>
        <rFont val="Arial"/>
        <family val="2"/>
      </rPr>
      <t>п/п</t>
    </r>
  </si>
  <si>
    <t>Ед. изм.</t>
  </si>
  <si>
    <t>Примечание ***</t>
  </si>
  <si>
    <t>план *</t>
  </si>
  <si>
    <t>факт **</t>
  </si>
  <si>
    <t>I</t>
  </si>
  <si>
    <t>Структура затрат</t>
  </si>
  <si>
    <t xml:space="preserve">х </t>
  </si>
  <si>
    <t>Необходимая валовая выручка на содержание</t>
  </si>
  <si>
    <t>  </t>
  </si>
  <si>
    <t>Подконтрольные расходы, всего</t>
  </si>
  <si>
    <t>1.1.1</t>
  </si>
  <si>
    <t>Материальные расходы, всего</t>
  </si>
  <si>
    <t>1.1.1.1</t>
  </si>
  <si>
    <r>
      <t>в том числе на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</si>
  <si>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</si>
  <si>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</si>
  <si>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</si>
  <si>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</si>
  <si>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</si>
  <si>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</si>
  <si>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</si>
  <si>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</si>
  <si>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</si>
  <si>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</si>
  <si>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</si>
  <si>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</si>
  <si>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</si>
  <si>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транспортные услуги</t>
    </r>
  </si>
  <si>
    <t>1.1.3.3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</si>
  <si>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прочие расходы (с расшифровкой)****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</si>
  <si>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</si>
  <si>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</si>
  <si>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</si>
  <si>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</si>
  <si>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</si>
  <si>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</si>
  <si>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</si>
  <si>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</si>
  <si>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</si>
  <si>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</si>
  <si>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</si>
  <si>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</si>
  <si>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</si>
  <si>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</si>
  <si>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</si>
  <si>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</si>
  <si>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</si>
  <si>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</si>
  <si>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</si>
  <si>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</si>
  <si>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</si>
  <si>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</si>
  <si>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</si>
  <si>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</si>
  <si>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</si>
  <si>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</si>
  <si>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</si>
  <si>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</si>
  <si>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</si>
  <si>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</si>
  <si>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</si>
  <si>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</si>
  <si>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</si>
  <si>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</si>
  <si>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</si>
  <si>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</si>
  <si>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</si>
  <si>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</si>
  <si>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</si>
  <si>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</si>
  <si>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</si>
  <si>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</si>
  <si>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</si>
  <si>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</si>
  <si>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</si>
  <si>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</si>
  <si>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</si>
  <si>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</si>
  <si>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</si>
  <si>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ВН уровне напряжения</t>
    </r>
  </si>
  <si>
    <t>2.2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</si>
  <si>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</si>
  <si>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</si>
  <si>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</si>
  <si>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</si>
  <si>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СН2 уровне напряжения</t>
    </r>
  </si>
  <si>
    <t>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</si>
  <si>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</si>
  <si>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</si>
  <si>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</si>
  <si>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СН2 уровне напряжения</t>
    </r>
  </si>
  <si>
    <t>4.3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</si>
  <si>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НН уровне напряжения</t>
    </r>
  </si>
  <si>
    <t>Длина линий электропередач, всего</t>
  </si>
  <si>
    <t>км</t>
  </si>
  <si>
    <t>5.1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</si>
  <si>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ВН уровне напряжения</t>
    </r>
  </si>
  <si>
    <t>5.2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</si>
  <si>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СН2 уровне напряжения</t>
    </r>
  </si>
  <si>
    <t>5.3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</si>
  <si>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НН уровне напряжения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</si>
  <si>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</si>
  <si>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</si>
  <si>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</si>
  <si>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</si>
  <si>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</si>
  <si>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</si>
  <si>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</si>
  <si>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</si>
  <si>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</si>
  <si>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</t>
  </si>
  <si>
    <t>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</si>
  <si>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</si>
  <si>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недополученный по независящим причинам доход (+)/избыток средств, полученный в предыдущем периоде регулирования (-) корректировка НВВ (оптимизация)</t>
  </si>
  <si>
    <t>Контакты, с которых происходит уведомление потребителей электрической энергии (мощности),</t>
  </si>
  <si>
    <t xml:space="preserve">потребителей услуг по передаче электрической энергии о введении полного и (или) частичного </t>
  </si>
  <si>
    <t>ограничения режима потребления электрической энергии:</t>
  </si>
  <si>
    <t>*   тел. Номера  -  929 -21 -37, 929-26-66</t>
  </si>
  <si>
    <t>*   e-mail  -  oge@kzate.ru</t>
  </si>
  <si>
    <t>Долгосрочный период регулирования: 2020 - 2024 гг.</t>
  </si>
  <si>
    <t>1 п-е 2020 г</t>
  </si>
  <si>
    <t>2 п-е 2020 г</t>
  </si>
  <si>
    <t>2020 год</t>
  </si>
  <si>
    <t>ООО СК "Волга"</t>
  </si>
  <si>
    <t>Показатель средней продолжительности прекращения передачи эл.энергии на точку поставки, час</t>
  </si>
  <si>
    <t>Показатель средней частоты прекращения передачи эл.энергии на точку поставки, шт</t>
  </si>
  <si>
    <t>Показатель уровня качества оказываемых услуг</t>
  </si>
  <si>
    <t>от 27.12.2019 г. № 871</t>
  </si>
  <si>
    <t xml:space="preserve">ПАО "ЗиТ" на 2020 г., % от отпуска электроэнергии в сеть - 4,44 % </t>
  </si>
  <si>
    <t>Отпуск (передача) электроэнергии    на 2021 год</t>
  </si>
  <si>
    <t>Год 2021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</si>
</sst>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"/>
    <numFmt numFmtId="191" formatCode="#,##0.0000"/>
    <numFmt numFmtId="192" formatCode="#,##0.00000"/>
    <numFmt numFmtId="193" formatCode="#,##0.000000"/>
    <numFmt numFmtId="194" formatCode="0.0000"/>
    <numFmt numFmtId="195" formatCode="0.00000"/>
  </numFmts>
  <fonts count="6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22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1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A"/>
      </left>
      <right/>
      <top style="thin">
        <color rgb="FF00000A"/>
      </top>
      <bottom/>
    </border>
    <border>
      <left style="thin">
        <color rgb="FF00000A"/>
      </left>
      <right/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A"/>
      </left>
      <right style="thin">
        <color rgb="FF00000A"/>
      </right>
      <top/>
      <bottom/>
    </border>
    <border>
      <left style="thin">
        <color rgb="FF00000A"/>
      </left>
      <right style="thin">
        <color rgb="FF00000A"/>
      </right>
      <top style="thin">
        <color rgb="FF00000A"/>
      </top>
      <bottom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0"/>
      </top>
      <bottom style="thin">
        <color rgb="FF00000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190">
    <xf numFmtId="0" fontId="0" fillId="0" borderId="0" xfId="0" applyAlignment="1">
      <alignment/>
    </xf>
    <xf numFmtId="0" fontId="30" fillId="24" borderId="0" xfId="156" applyFont="1" applyFill="1" applyBorder="1" applyAlignment="1" applyProtection="1">
      <alignment vertical="center" wrapText="1"/>
      <protection/>
    </xf>
    <xf numFmtId="0" fontId="30" fillId="24" borderId="0" xfId="156" applyFont="1" applyFill="1" applyBorder="1" applyAlignment="1" applyProtection="1">
      <alignment horizontal="center" vertical="center" wrapText="1"/>
      <protection/>
    </xf>
    <xf numFmtId="0" fontId="30" fillId="0" borderId="0" xfId="156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4" borderId="16" xfId="157" applyNumberFormat="1" applyFont="1" applyFill="1" applyBorder="1" applyAlignment="1" applyProtection="1">
      <alignment horizontal="center" vertical="center" wrapText="1"/>
      <protection/>
    </xf>
    <xf numFmtId="0" fontId="30" fillId="25" borderId="1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6" applyFont="1" applyFill="1" applyBorder="1" applyAlignment="1" applyProtection="1">
      <alignment horizontal="center" vertical="center" wrapText="1"/>
      <protection/>
    </xf>
    <xf numFmtId="0" fontId="30" fillId="25" borderId="17" xfId="154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9" fillId="25" borderId="17" xfId="156" applyFont="1" applyFill="1" applyBorder="1" applyAlignment="1" applyProtection="1">
      <alignment horizontal="center" vertical="center" wrapText="1"/>
      <protection locked="0"/>
    </xf>
    <xf numFmtId="0" fontId="30" fillId="24" borderId="18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7" applyNumberFormat="1" applyFont="1" applyFill="1" applyBorder="1" applyAlignment="1" applyProtection="1">
      <alignment horizontal="center" vertical="center" wrapText="1"/>
      <protection/>
    </xf>
    <xf numFmtId="49" fontId="30" fillId="25" borderId="21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22" xfId="156" applyFont="1" applyFill="1" applyBorder="1" applyAlignment="1" applyProtection="1">
      <alignment horizontal="center" vertical="center" wrapText="1"/>
      <protection/>
    </xf>
    <xf numFmtId="0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6" applyFont="1" applyFill="1" applyBorder="1" applyAlignment="1" applyProtection="1">
      <alignment horizontal="center" vertical="center" wrapText="1"/>
      <protection/>
    </xf>
    <xf numFmtId="0" fontId="30" fillId="25" borderId="2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4" applyFont="1" applyFill="1" applyBorder="1" applyAlignment="1" applyProtection="1">
      <alignment horizontal="center" vertical="center" wrapText="1"/>
      <protection/>
    </xf>
    <xf numFmtId="49" fontId="30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23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4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49" fontId="51" fillId="22" borderId="27" xfId="157" applyNumberFormat="1" applyFont="1" applyFill="1" applyBorder="1" applyAlignment="1" applyProtection="1">
      <alignment horizontal="center" vertical="center" wrapText="1"/>
      <protection locked="0"/>
    </xf>
    <xf numFmtId="49" fontId="35" fillId="22" borderId="21" xfId="122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0" fillId="24" borderId="37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9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0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 vertical="top" wrapText="1"/>
      <protection/>
    </xf>
    <xf numFmtId="0" fontId="54" fillId="0" borderId="29" xfId="151" applyFont="1" applyFill="1" applyBorder="1" applyAlignment="1">
      <alignment horizontal="center"/>
      <protection/>
    </xf>
    <xf numFmtId="0" fontId="54" fillId="0" borderId="43" xfId="151" applyFont="1" applyFill="1" applyBorder="1" applyAlignment="1">
      <alignment horizontal="center"/>
      <protection/>
    </xf>
    <xf numFmtId="49" fontId="54" fillId="0" borderId="13" xfId="151" applyNumberFormat="1" applyFont="1" applyFill="1" applyBorder="1" applyAlignment="1">
      <alignment horizontal="center"/>
      <protection/>
    </xf>
    <xf numFmtId="0" fontId="53" fillId="0" borderId="25" xfId="151" applyFont="1" applyFill="1" applyBorder="1" applyAlignment="1">
      <alignment horizontal="left" wrapText="1"/>
      <protection/>
    </xf>
    <xf numFmtId="183" fontId="54" fillId="0" borderId="13" xfId="151" applyNumberFormat="1" applyFont="1" applyFill="1" applyBorder="1">
      <alignment/>
      <protection/>
    </xf>
    <xf numFmtId="192" fontId="54" fillId="0" borderId="13" xfId="151" applyNumberFormat="1" applyFont="1" applyFill="1" applyBorder="1">
      <alignment/>
      <protection/>
    </xf>
    <xf numFmtId="0" fontId="54" fillId="0" borderId="25" xfId="151" applyFont="1" applyFill="1" applyBorder="1" applyAlignment="1">
      <alignment horizontal="left" wrapText="1"/>
      <protection/>
    </xf>
    <xf numFmtId="0" fontId="55" fillId="0" borderId="25" xfId="0" applyFont="1" applyBorder="1" applyAlignment="1">
      <alignment horizontal="left" wrapText="1"/>
    </xf>
    <xf numFmtId="192" fontId="54" fillId="0" borderId="13" xfId="155" applyNumberFormat="1" applyFont="1" applyFill="1" applyBorder="1" applyAlignment="1">
      <alignment vertical="center" wrapText="1"/>
      <protection/>
    </xf>
    <xf numFmtId="0" fontId="54" fillId="26" borderId="25" xfId="0" applyFont="1" applyFill="1" applyBorder="1" applyAlignment="1">
      <alignment horizontal="left" wrapText="1"/>
    </xf>
    <xf numFmtId="183" fontId="54" fillId="26" borderId="13" xfId="151" applyNumberFormat="1" applyFont="1" applyFill="1" applyBorder="1">
      <alignment/>
      <protection/>
    </xf>
    <xf numFmtId="192" fontId="54" fillId="26" borderId="13" xfId="151" applyNumberFormat="1" applyFont="1" applyFill="1" applyBorder="1">
      <alignment/>
      <protection/>
    </xf>
    <xf numFmtId="183" fontId="53" fillId="0" borderId="13" xfId="151" applyNumberFormat="1" applyFont="1" applyFill="1" applyBorder="1">
      <alignment/>
      <protection/>
    </xf>
    <xf numFmtId="192" fontId="53" fillId="0" borderId="13" xfId="151" applyNumberFormat="1" applyFont="1" applyFill="1" applyBorder="1">
      <alignment/>
      <protection/>
    </xf>
    <xf numFmtId="49" fontId="54" fillId="0" borderId="13" xfId="151" applyNumberFormat="1" applyFont="1" applyFill="1" applyBorder="1" applyAlignment="1">
      <alignment horizontal="center" vertical="top"/>
      <protection/>
    </xf>
    <xf numFmtId="183" fontId="54" fillId="0" borderId="13" xfId="155" applyNumberFormat="1" applyFont="1" applyFill="1" applyBorder="1" applyAlignment="1">
      <alignment vertical="center" wrapText="1"/>
      <protection/>
    </xf>
    <xf numFmtId="183" fontId="56" fillId="0" borderId="13" xfId="155" applyNumberFormat="1" applyFont="1" applyFill="1" applyBorder="1" applyAlignment="1">
      <alignment vertical="center"/>
      <protection/>
    </xf>
    <xf numFmtId="192" fontId="56" fillId="0" borderId="13" xfId="155" applyNumberFormat="1" applyFont="1" applyFill="1" applyBorder="1" applyAlignment="1">
      <alignment vertical="center"/>
      <protection/>
    </xf>
    <xf numFmtId="193" fontId="56" fillId="0" borderId="13" xfId="155" applyNumberFormat="1" applyFont="1" applyFill="1" applyBorder="1" applyAlignment="1">
      <alignment vertical="center"/>
      <protection/>
    </xf>
    <xf numFmtId="0" fontId="54" fillId="26" borderId="25" xfId="151" applyFont="1" applyFill="1" applyBorder="1" applyAlignment="1">
      <alignment horizontal="left" wrapText="1"/>
      <protection/>
    </xf>
    <xf numFmtId="183" fontId="56" fillId="26" borderId="13" xfId="155" applyNumberFormat="1" applyFont="1" applyFill="1" applyBorder="1" applyAlignment="1">
      <alignment vertical="center"/>
      <protection/>
    </xf>
    <xf numFmtId="192" fontId="56" fillId="26" borderId="13" xfId="155" applyNumberFormat="1" applyFont="1" applyFill="1" applyBorder="1" applyAlignment="1">
      <alignment vertical="center"/>
      <protection/>
    </xf>
    <xf numFmtId="193" fontId="54" fillId="0" borderId="13" xfId="151" applyNumberFormat="1" applyFont="1" applyFill="1" applyBorder="1">
      <alignment/>
      <protection/>
    </xf>
    <xf numFmtId="49" fontId="54" fillId="0" borderId="25" xfId="151" applyNumberFormat="1" applyFont="1" applyFill="1" applyBorder="1" applyAlignment="1">
      <alignment horizontal="left" wrapText="1" indent="1"/>
      <protection/>
    </xf>
    <xf numFmtId="183" fontId="54" fillId="0" borderId="13" xfId="0" applyNumberFormat="1" applyFont="1" applyBorder="1" applyAlignment="1">
      <alignment/>
    </xf>
    <xf numFmtId="192" fontId="54" fillId="0" borderId="13" xfId="0" applyNumberFormat="1" applyFont="1" applyBorder="1" applyAlignment="1">
      <alignment/>
    </xf>
    <xf numFmtId="183" fontId="54" fillId="26" borderId="13" xfId="155" applyNumberFormat="1" applyFont="1" applyFill="1" applyBorder="1" applyAlignment="1">
      <alignment vertical="center" wrapText="1"/>
      <protection/>
    </xf>
    <xf numFmtId="194" fontId="54" fillId="0" borderId="13" xfId="0" applyNumberFormat="1" applyFont="1" applyBorder="1" applyAlignment="1">
      <alignment/>
    </xf>
    <xf numFmtId="191" fontId="54" fillId="0" borderId="13" xfId="0" applyNumberFormat="1" applyFont="1" applyBorder="1" applyAlignment="1">
      <alignment/>
    </xf>
    <xf numFmtId="0" fontId="54" fillId="0" borderId="25" xfId="151" applyFont="1" applyFill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4" xfId="0" applyBorder="1" applyAlignment="1">
      <alignment/>
    </xf>
    <xf numFmtId="0" fontId="0" fillId="27" borderId="45" xfId="0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horizontal="left" vertical="center" wrapText="1"/>
    </xf>
    <xf numFmtId="0" fontId="0" fillId="27" borderId="46" xfId="0" applyFill="1" applyBorder="1" applyAlignment="1">
      <alignment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4" fillId="27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top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vertical="center" wrapText="1"/>
    </xf>
    <xf numFmtId="3" fontId="0" fillId="0" borderId="49" xfId="0" applyNumberFormat="1" applyBorder="1" applyAlignment="1">
      <alignment vertical="top" wrapText="1"/>
    </xf>
    <xf numFmtId="0" fontId="63" fillId="27" borderId="50" xfId="0" applyFont="1" applyFill="1" applyBorder="1" applyAlignment="1">
      <alignment horizontal="center" vertical="center" wrapText="1"/>
    </xf>
    <xf numFmtId="0" fontId="63" fillId="27" borderId="51" xfId="0" applyFont="1" applyFill="1" applyBorder="1" applyAlignment="1">
      <alignment horizontal="center" vertical="center" wrapText="1"/>
    </xf>
    <xf numFmtId="0" fontId="0" fillId="27" borderId="50" xfId="0" applyFill="1" applyBorder="1" applyAlignment="1">
      <alignment horizontal="center" vertical="center" wrapText="1"/>
    </xf>
    <xf numFmtId="0" fontId="0" fillId="27" borderId="51" xfId="0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59" fillId="0" borderId="0" xfId="0" applyFont="1" applyAlignment="1">
      <alignment/>
    </xf>
    <xf numFmtId="191" fontId="54" fillId="0" borderId="13" xfId="151" applyNumberFormat="1" applyFont="1" applyFill="1" applyBorder="1">
      <alignment/>
      <protection/>
    </xf>
    <xf numFmtId="191" fontId="54" fillId="26" borderId="13" xfId="151" applyNumberFormat="1" applyFont="1" applyFill="1" applyBorder="1">
      <alignment/>
      <protection/>
    </xf>
    <xf numFmtId="191" fontId="53" fillId="0" borderId="13" xfId="151" applyNumberFormat="1" applyFont="1" applyFill="1" applyBorder="1">
      <alignment/>
      <protection/>
    </xf>
    <xf numFmtId="192" fontId="53" fillId="0" borderId="13" xfId="155" applyNumberFormat="1" applyFont="1" applyFill="1" applyBorder="1" applyAlignment="1">
      <alignment vertical="center" wrapText="1"/>
      <protection/>
    </xf>
    <xf numFmtId="195" fontId="0" fillId="0" borderId="13" xfId="0" applyNumberFormat="1" applyBorder="1" applyAlignment="1">
      <alignment horizontal="center"/>
    </xf>
    <xf numFmtId="0" fontId="49" fillId="0" borderId="0" xfId="0" applyFont="1" applyAlignment="1">
      <alignment horizontal="right"/>
    </xf>
    <xf numFmtId="49" fontId="30" fillId="24" borderId="41" xfId="157" applyNumberFormat="1" applyFont="1" applyFill="1" applyBorder="1" applyAlignment="1" applyProtection="1">
      <alignment horizontal="center" vertical="center" wrapText="1"/>
      <protection/>
    </xf>
    <xf numFmtId="49" fontId="30" fillId="24" borderId="20" xfId="157" applyNumberFormat="1" applyFont="1" applyFill="1" applyBorder="1" applyAlignment="1" applyProtection="1">
      <alignment horizontal="center" vertical="center" wrapText="1"/>
      <protection/>
    </xf>
    <xf numFmtId="0" fontId="30" fillId="24" borderId="52" xfId="156" applyFont="1" applyFill="1" applyBorder="1" applyAlignment="1" applyProtection="1">
      <alignment horizontal="center" vertical="center" wrapText="1"/>
      <protection/>
    </xf>
    <xf numFmtId="0" fontId="30" fillId="24" borderId="53" xfId="156" applyFont="1" applyFill="1" applyBorder="1" applyAlignment="1" applyProtection="1">
      <alignment horizontal="center" vertical="center" wrapText="1"/>
      <protection/>
    </xf>
    <xf numFmtId="0" fontId="30" fillId="24" borderId="41" xfId="156" applyFont="1" applyFill="1" applyBorder="1" applyAlignment="1" applyProtection="1">
      <alignment horizontal="center" vertical="center" wrapText="1"/>
      <protection/>
    </xf>
    <xf numFmtId="0" fontId="30" fillId="24" borderId="54" xfId="156" applyFont="1" applyFill="1" applyBorder="1" applyAlignment="1" applyProtection="1">
      <alignment horizontal="center" vertical="center" wrapText="1"/>
      <protection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0" fontId="39" fillId="7" borderId="34" xfId="156" applyFont="1" applyFill="1" applyBorder="1" applyAlignment="1" applyProtection="1">
      <alignment horizontal="center" vertical="center" wrapText="1"/>
      <protection/>
    </xf>
    <xf numFmtId="0" fontId="39" fillId="7" borderId="0" xfId="156" applyFont="1" applyFill="1" applyBorder="1" applyAlignment="1" applyProtection="1">
      <alignment horizontal="center" vertical="center" wrapText="1"/>
      <protection/>
    </xf>
    <xf numFmtId="0" fontId="30" fillId="24" borderId="20" xfId="156" applyFont="1" applyFill="1" applyBorder="1" applyAlignment="1" applyProtection="1">
      <alignment horizontal="center" vertical="center" wrapText="1"/>
      <protection/>
    </xf>
    <xf numFmtId="0" fontId="39" fillId="24" borderId="15" xfId="156" applyFont="1" applyFill="1" applyBorder="1" applyAlignment="1" applyProtection="1">
      <alignment horizontal="center" vertical="center" wrapText="1"/>
      <protection/>
    </xf>
    <xf numFmtId="0" fontId="39" fillId="24" borderId="19" xfId="156" applyFont="1" applyFill="1" applyBorder="1" applyAlignment="1" applyProtection="1">
      <alignment horizontal="center" vertical="center" wrapText="1"/>
      <protection/>
    </xf>
    <xf numFmtId="0" fontId="39" fillId="4" borderId="20" xfId="156" applyFont="1" applyFill="1" applyBorder="1" applyAlignment="1" applyProtection="1">
      <alignment horizontal="center" vertical="center" wrapText="1"/>
      <protection/>
    </xf>
    <xf numFmtId="0" fontId="39" fillId="4" borderId="21" xfId="156" applyFont="1" applyFill="1" applyBorder="1" applyAlignment="1" applyProtection="1">
      <alignment horizontal="center" vertical="center" wrapText="1"/>
      <protection/>
    </xf>
    <xf numFmtId="0" fontId="30" fillId="25" borderId="55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5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5" xfId="157" applyNumberFormat="1" applyFont="1" applyFill="1" applyBorder="1" applyAlignment="1" applyProtection="1">
      <alignment horizontal="center" vertical="center" wrapText="1"/>
      <protection/>
    </xf>
    <xf numFmtId="0" fontId="30" fillId="24" borderId="56" xfId="157" applyNumberFormat="1" applyFont="1" applyFill="1" applyBorder="1" applyAlignment="1" applyProtection="1">
      <alignment horizontal="center" vertical="center" wrapText="1"/>
      <protection/>
    </xf>
    <xf numFmtId="0" fontId="30" fillId="25" borderId="55" xfId="156" applyFont="1" applyFill="1" applyBorder="1" applyAlignment="1" applyProtection="1">
      <alignment horizontal="center" vertical="center" wrapText="1"/>
      <protection locked="0"/>
    </xf>
    <xf numFmtId="0" fontId="30" fillId="25" borderId="56" xfId="156" applyFont="1" applyFill="1" applyBorder="1" applyAlignment="1" applyProtection="1">
      <alignment horizontal="center" vertical="center" wrapText="1"/>
      <protection locked="0"/>
    </xf>
    <xf numFmtId="0" fontId="63" fillId="27" borderId="49" xfId="0" applyFont="1" applyFill="1" applyBorder="1" applyAlignment="1">
      <alignment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vertical="center" wrapText="1"/>
    </xf>
    <xf numFmtId="0" fontId="0" fillId="27" borderId="49" xfId="0" applyFill="1" applyBorder="1" applyAlignment="1">
      <alignment/>
    </xf>
    <xf numFmtId="0" fontId="0" fillId="27" borderId="57" xfId="0" applyFill="1" applyBorder="1" applyAlignment="1">
      <alignment/>
    </xf>
    <xf numFmtId="0" fontId="63" fillId="27" borderId="58" xfId="0" applyFont="1" applyFill="1" applyBorder="1" applyAlignment="1">
      <alignment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27" borderId="48" xfId="0" applyFont="1" applyFill="1" applyBorder="1" applyAlignment="1">
      <alignment horizontal="center" vertical="center" wrapText="1"/>
    </xf>
    <xf numFmtId="0" fontId="63" fillId="27" borderId="59" xfId="0" applyFont="1" applyFill="1" applyBorder="1" applyAlignment="1">
      <alignment horizontal="center" vertical="center" wrapText="1"/>
    </xf>
    <xf numFmtId="0" fontId="0" fillId="27" borderId="48" xfId="0" applyFill="1" applyBorder="1" applyAlignment="1">
      <alignment horizontal="left" vertical="center" wrapText="1"/>
    </xf>
    <xf numFmtId="0" fontId="63" fillId="27" borderId="60" xfId="0" applyFont="1" applyFill="1" applyBorder="1" applyAlignment="1">
      <alignment horizontal="left" vertical="center" wrapText="1"/>
    </xf>
    <xf numFmtId="0" fontId="39" fillId="7" borderId="61" xfId="0" applyFont="1" applyFill="1" applyBorder="1" applyAlignment="1" applyProtection="1">
      <alignment horizontal="center" vertical="center" wrapText="1"/>
      <protection/>
    </xf>
    <xf numFmtId="0" fontId="39" fillId="7" borderId="62" xfId="0" applyFont="1" applyFill="1" applyBorder="1" applyAlignment="1" applyProtection="1">
      <alignment horizontal="center" vertical="center" wrapText="1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30" xfId="151" applyFont="1" applyFill="1" applyBorder="1" applyAlignment="1">
      <alignment horizontal="center"/>
      <protection/>
    </xf>
    <xf numFmtId="0" fontId="54" fillId="0" borderId="61" xfId="151" applyFont="1" applyFill="1" applyBorder="1" applyAlignment="1">
      <alignment horizontal="center"/>
      <protection/>
    </xf>
    <xf numFmtId="0" fontId="54" fillId="0" borderId="25" xfId="151" applyFont="1" applyFill="1" applyBorder="1" applyAlignment="1">
      <alignment horizontal="center"/>
      <protection/>
    </xf>
    <xf numFmtId="0" fontId="54" fillId="0" borderId="62" xfId="151" applyFont="1" applyFill="1" applyBorder="1" applyAlignment="1">
      <alignment horizontal="center"/>
      <protection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Обычный 3 2" xfId="153"/>
    <cellStyle name="Обычный_PRIL1.ELECTR" xfId="154"/>
    <cellStyle name="Обычный_Xl0000650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 6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e@kzat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40" t="s">
        <v>0</v>
      </c>
      <c r="D1" s="140"/>
    </row>
    <row r="2" spans="3:4" ht="18.75">
      <c r="C2" s="140"/>
      <c r="D2" s="140"/>
    </row>
    <row r="3" spans="3:4" ht="18.75">
      <c r="C3" s="140"/>
      <c r="D3" s="140"/>
    </row>
    <row r="4" spans="3:4" ht="18.75">
      <c r="C4" s="140"/>
      <c r="D4" s="140"/>
    </row>
    <row r="5" spans="3:4" ht="18.75">
      <c r="C5" s="140"/>
      <c r="D5" s="140"/>
    </row>
    <row r="6" spans="3:4" ht="18.75">
      <c r="C6" s="140"/>
      <c r="D6" s="140"/>
    </row>
    <row r="7" ht="18.75">
      <c r="D7" s="37"/>
    </row>
    <row r="8" spans="1:4" ht="32.25" customHeight="1">
      <c r="A8" s="148" t="s">
        <v>50</v>
      </c>
      <c r="B8" s="149"/>
      <c r="C8" s="149"/>
      <c r="D8" s="149"/>
    </row>
    <row r="9" spans="1:4" ht="13.5" thickBot="1">
      <c r="A9" s="1"/>
      <c r="B9" s="1"/>
      <c r="C9" s="2"/>
      <c r="D9" s="1"/>
    </row>
    <row r="10" spans="1:4" ht="12.75">
      <c r="A10" s="151" t="s">
        <v>1</v>
      </c>
      <c r="B10" s="152"/>
      <c r="C10" s="3"/>
      <c r="D10" s="1"/>
    </row>
    <row r="11" spans="1:4" ht="13.5" thickBot="1">
      <c r="A11" s="153" t="s">
        <v>15</v>
      </c>
      <c r="B11" s="154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12</v>
      </c>
      <c r="B13" s="8">
        <v>2021</v>
      </c>
      <c r="C13" s="9" t="s">
        <v>13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2</v>
      </c>
      <c r="B15" s="14" t="s">
        <v>30</v>
      </c>
      <c r="C15" s="9" t="s">
        <v>14</v>
      </c>
      <c r="D15" s="10" t="s">
        <v>42</v>
      </c>
    </row>
    <row r="16" spans="1:4" ht="13.5" thickBot="1">
      <c r="A16" s="11"/>
      <c r="B16" s="12"/>
      <c r="C16" s="12"/>
      <c r="D16" s="13"/>
    </row>
    <row r="17" spans="1:4" ht="21.75" customHeight="1" thickBot="1">
      <c r="A17" s="15" t="s">
        <v>25</v>
      </c>
      <c r="B17" s="155" t="s">
        <v>61</v>
      </c>
      <c r="C17" s="156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3</v>
      </c>
      <c r="B19" s="157"/>
      <c r="C19" s="158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26</v>
      </c>
      <c r="B21" s="19" t="s">
        <v>31</v>
      </c>
      <c r="C21" s="6"/>
      <c r="D21" s="13"/>
    </row>
    <row r="22" spans="1:4" ht="13.5" thickBot="1">
      <c r="A22" s="20" t="s">
        <v>27</v>
      </c>
      <c r="B22" s="21" t="s">
        <v>89</v>
      </c>
      <c r="C22" s="22"/>
      <c r="D22" s="13"/>
    </row>
    <row r="23" spans="1:4" ht="13.5" thickBot="1">
      <c r="A23" s="11"/>
      <c r="B23" s="1"/>
      <c r="C23" s="12"/>
      <c r="D23" s="13"/>
    </row>
    <row r="24" spans="1:4" ht="16.5" customHeight="1" thickBot="1">
      <c r="A24" s="7" t="s">
        <v>19</v>
      </c>
      <c r="B24" s="159" t="s">
        <v>39</v>
      </c>
      <c r="C24" s="160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28</v>
      </c>
      <c r="B26" s="24" t="s">
        <v>17</v>
      </c>
      <c r="C26" s="25"/>
      <c r="D26" s="1"/>
    </row>
    <row r="27" spans="1:4" ht="12.75">
      <c r="A27" s="145" t="s">
        <v>29</v>
      </c>
      <c r="B27" s="26" t="s">
        <v>20</v>
      </c>
      <c r="C27" s="27" t="s">
        <v>32</v>
      </c>
      <c r="D27" s="1"/>
    </row>
    <row r="28" spans="1:4" ht="13.5" thickBot="1">
      <c r="A28" s="150"/>
      <c r="B28" s="28" t="s">
        <v>23</v>
      </c>
      <c r="C28" s="29" t="s">
        <v>33</v>
      </c>
      <c r="D28" s="13"/>
    </row>
    <row r="29" spans="1:4" ht="13.5" thickBot="1">
      <c r="A29" s="11"/>
      <c r="B29" s="1"/>
      <c r="C29" s="12"/>
      <c r="D29" s="13"/>
    </row>
    <row r="30" spans="1:4" ht="32.25" thickBot="1">
      <c r="A30" s="143" t="s">
        <v>4</v>
      </c>
      <c r="B30" s="144"/>
      <c r="C30" s="38" t="s">
        <v>37</v>
      </c>
      <c r="D30" s="1"/>
    </row>
    <row r="31" spans="1:4" ht="31.5">
      <c r="A31" s="146" t="s">
        <v>22</v>
      </c>
      <c r="B31" s="147"/>
      <c r="C31" s="38" t="s">
        <v>38</v>
      </c>
      <c r="D31" s="1"/>
    </row>
    <row r="32" spans="1:4" ht="12.75">
      <c r="A32" s="145" t="s">
        <v>5</v>
      </c>
      <c r="B32" s="30" t="s">
        <v>6</v>
      </c>
      <c r="C32" s="31" t="s">
        <v>60</v>
      </c>
      <c r="D32" s="1"/>
    </row>
    <row r="33" spans="1:4" ht="12.75">
      <c r="A33" s="145"/>
      <c r="B33" s="30" t="s">
        <v>7</v>
      </c>
      <c r="C33" s="31" t="s">
        <v>91</v>
      </c>
      <c r="D33" s="1"/>
    </row>
    <row r="34" spans="1:4" ht="12.75">
      <c r="A34" s="145" t="s">
        <v>8</v>
      </c>
      <c r="B34" s="30" t="s">
        <v>6</v>
      </c>
      <c r="C34" s="31" t="s">
        <v>90</v>
      </c>
      <c r="D34" s="1"/>
    </row>
    <row r="35" spans="1:4" ht="12.75">
      <c r="A35" s="145"/>
      <c r="B35" s="30" t="s">
        <v>7</v>
      </c>
      <c r="C35" s="31" t="s">
        <v>36</v>
      </c>
      <c r="D35" s="1"/>
    </row>
    <row r="36" spans="1:4" ht="12.75">
      <c r="A36" s="141" t="s">
        <v>9</v>
      </c>
      <c r="B36" s="32" t="s">
        <v>6</v>
      </c>
      <c r="C36" s="33" t="s">
        <v>40</v>
      </c>
      <c r="D36" s="34"/>
    </row>
    <row r="37" spans="1:4" ht="12.75">
      <c r="A37" s="141"/>
      <c r="B37" s="32" t="s">
        <v>10</v>
      </c>
      <c r="C37" s="33" t="s">
        <v>41</v>
      </c>
      <c r="D37" s="34"/>
    </row>
    <row r="38" spans="1:4" ht="12.75">
      <c r="A38" s="141"/>
      <c r="B38" s="32" t="s">
        <v>7</v>
      </c>
      <c r="C38" s="33" t="s">
        <v>34</v>
      </c>
      <c r="D38" s="34"/>
    </row>
    <row r="39" spans="1:4" ht="13.5" thickBot="1">
      <c r="A39" s="142"/>
      <c r="B39" s="35" t="s">
        <v>11</v>
      </c>
      <c r="C39" s="39" t="s">
        <v>35</v>
      </c>
      <c r="D39" s="34"/>
    </row>
  </sheetData>
  <sheetProtection formatColumns="0" formatRows="0"/>
  <mergeCells count="18">
    <mergeCell ref="C6:D6"/>
    <mergeCell ref="A8:D8"/>
    <mergeCell ref="A27:A28"/>
    <mergeCell ref="A10:B10"/>
    <mergeCell ref="A11:B11"/>
    <mergeCell ref="B17:C17"/>
    <mergeCell ref="B19:C19"/>
    <mergeCell ref="B24:C24"/>
    <mergeCell ref="C1:D1"/>
    <mergeCell ref="C5:D5"/>
    <mergeCell ref="C4:D4"/>
    <mergeCell ref="C3:D3"/>
    <mergeCell ref="C2:D2"/>
    <mergeCell ref="A36:A39"/>
    <mergeCell ref="A30:B30"/>
    <mergeCell ref="A32:A33"/>
    <mergeCell ref="A34:A35"/>
    <mergeCell ref="A31:B31"/>
  </mergeCells>
  <hyperlinks>
    <hyperlink ref="C39" r:id="rId1" display="oge@kzate.ru"/>
  </hyperlinks>
  <printOptions/>
  <pageMargins left="0.75" right="0.47" top="1" bottom="1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L34" sqref="L33:L34"/>
    </sheetView>
  </sheetViews>
  <sheetFormatPr defaultColWidth="9.00390625" defaultRowHeight="12.75"/>
  <sheetData>
    <row r="2" ht="15">
      <c r="A2" s="134" t="s">
        <v>386</v>
      </c>
    </row>
    <row r="3" ht="15">
      <c r="A3" s="134" t="s">
        <v>387</v>
      </c>
    </row>
    <row r="4" ht="15">
      <c r="A4" s="134" t="s">
        <v>388</v>
      </c>
    </row>
    <row r="6" ht="15">
      <c r="A6" s="134" t="s">
        <v>389</v>
      </c>
    </row>
    <row r="7" ht="15">
      <c r="A7" s="134" t="s">
        <v>390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94">
      <selection activeCell="N35" sqref="N35"/>
    </sheetView>
  </sheetViews>
  <sheetFormatPr defaultColWidth="9.00390625" defaultRowHeight="12.75"/>
  <cols>
    <col min="1" max="1" width="9.125" style="0" customWidth="1"/>
    <col min="2" max="2" width="36.625" style="0" hidden="1" customWidth="1"/>
    <col min="4" max="4" width="9.75390625" style="0" customWidth="1"/>
    <col min="5" max="5" width="35.625" style="0" customWidth="1"/>
    <col min="6" max="6" width="13.125" style="0" customWidth="1"/>
    <col min="7" max="7" width="9.125" style="0" hidden="1" customWidth="1"/>
    <col min="8" max="8" width="9.00390625" style="0" customWidth="1"/>
    <col min="9" max="9" width="9.125" style="0" hidden="1" customWidth="1"/>
  </cols>
  <sheetData>
    <row r="1" ht="12.75">
      <c r="I1" s="109" t="s">
        <v>261</v>
      </c>
    </row>
    <row r="3" ht="12.75">
      <c r="I3" s="109" t="s">
        <v>262</v>
      </c>
    </row>
    <row r="5" ht="12.75">
      <c r="I5" s="109" t="s">
        <v>263</v>
      </c>
    </row>
    <row r="10" ht="12.75">
      <c r="C10" s="110" t="s">
        <v>264</v>
      </c>
    </row>
    <row r="12" ht="12.75">
      <c r="C12" s="110" t="s">
        <v>265</v>
      </c>
    </row>
    <row r="13" ht="12.75">
      <c r="C13" s="111"/>
    </row>
    <row r="14" ht="12.75">
      <c r="C14" s="110" t="s">
        <v>266</v>
      </c>
    </row>
    <row r="15" ht="12.75">
      <c r="C15" s="111"/>
    </row>
    <row r="16" ht="12.75">
      <c r="C16" s="110" t="s">
        <v>267</v>
      </c>
    </row>
    <row r="19" spans="1:5" ht="12.75">
      <c r="A19" t="s">
        <v>268</v>
      </c>
      <c r="E19" s="112" t="s">
        <v>81</v>
      </c>
    </row>
    <row r="21" ht="12.75">
      <c r="A21" t="s">
        <v>269</v>
      </c>
    </row>
    <row r="23" ht="12.75">
      <c r="A23" t="s">
        <v>270</v>
      </c>
    </row>
    <row r="25" ht="12.75">
      <c r="A25" t="s">
        <v>391</v>
      </c>
    </row>
    <row r="29" spans="1:11" ht="14.25">
      <c r="A29" s="113" t="s">
        <v>271</v>
      </c>
      <c r="C29" s="172" t="s">
        <v>52</v>
      </c>
      <c r="D29" s="172"/>
      <c r="E29" s="172"/>
      <c r="F29" s="173" t="s">
        <v>272</v>
      </c>
      <c r="H29" s="172" t="s">
        <v>402</v>
      </c>
      <c r="I29" s="172"/>
      <c r="J29" s="172"/>
      <c r="K29" s="174" t="s">
        <v>273</v>
      </c>
    </row>
    <row r="30" spans="1:11" ht="14.25">
      <c r="A30" s="114"/>
      <c r="C30" s="172"/>
      <c r="D30" s="172"/>
      <c r="E30" s="172"/>
      <c r="F30" s="173"/>
      <c r="H30" s="115" t="s">
        <v>274</v>
      </c>
      <c r="I30" s="116"/>
      <c r="J30" s="117" t="s">
        <v>275</v>
      </c>
      <c r="K30" s="174"/>
    </row>
    <row r="31" spans="1:11" ht="15">
      <c r="A31" s="118" t="s">
        <v>276</v>
      </c>
      <c r="B31" s="119"/>
      <c r="C31" s="175" t="s">
        <v>277</v>
      </c>
      <c r="D31" s="175"/>
      <c r="E31" s="175"/>
      <c r="F31" s="162" t="s">
        <v>80</v>
      </c>
      <c r="G31" s="162"/>
      <c r="H31" s="162" t="s">
        <v>80</v>
      </c>
      <c r="I31" s="162"/>
      <c r="J31" s="120" t="s">
        <v>80</v>
      </c>
      <c r="K31" s="121" t="s">
        <v>278</v>
      </c>
    </row>
    <row r="32" spans="1:11" ht="14.25">
      <c r="A32" s="118">
        <v>1</v>
      </c>
      <c r="B32" s="119"/>
      <c r="C32" s="161" t="s">
        <v>279</v>
      </c>
      <c r="D32" s="161"/>
      <c r="E32" s="161"/>
      <c r="F32" s="162" t="s">
        <v>56</v>
      </c>
      <c r="G32" s="162"/>
      <c r="H32" s="164">
        <f>H33+H47+H61</f>
        <v>12618.25</v>
      </c>
      <c r="I32" s="164"/>
      <c r="J32" s="122"/>
      <c r="K32" s="119" t="s">
        <v>280</v>
      </c>
    </row>
    <row r="33" spans="1:11" ht="14.25">
      <c r="A33" s="123" t="s">
        <v>97</v>
      </c>
      <c r="B33" s="119"/>
      <c r="C33" s="161" t="s">
        <v>281</v>
      </c>
      <c r="D33" s="161"/>
      <c r="E33" s="161"/>
      <c r="F33" s="162" t="s">
        <v>56</v>
      </c>
      <c r="G33" s="162"/>
      <c r="H33" s="164">
        <f>H34+H39+H41+H45+H46</f>
        <v>7475.360000000001</v>
      </c>
      <c r="I33" s="164"/>
      <c r="J33" s="122"/>
      <c r="K33" s="119" t="s">
        <v>280</v>
      </c>
    </row>
    <row r="34" spans="1:11" ht="14.25">
      <c r="A34" s="123" t="s">
        <v>282</v>
      </c>
      <c r="B34" s="119"/>
      <c r="C34" s="161" t="s">
        <v>283</v>
      </c>
      <c r="D34" s="161"/>
      <c r="E34" s="161"/>
      <c r="F34" s="162" t="s">
        <v>56</v>
      </c>
      <c r="G34" s="162"/>
      <c r="H34" s="164">
        <f>H35+H36+H37</f>
        <v>576.02</v>
      </c>
      <c r="I34" s="164"/>
      <c r="J34" s="122"/>
      <c r="K34" s="119" t="s">
        <v>280</v>
      </c>
    </row>
    <row r="35" spans="1:11" ht="14.25">
      <c r="A35" s="118" t="s">
        <v>284</v>
      </c>
      <c r="B35" s="119"/>
      <c r="C35" s="161" t="s">
        <v>285</v>
      </c>
      <c r="D35" s="161"/>
      <c r="E35" s="161"/>
      <c r="F35" s="162" t="s">
        <v>56</v>
      </c>
      <c r="G35" s="162"/>
      <c r="H35" s="164">
        <v>203.77</v>
      </c>
      <c r="I35" s="164"/>
      <c r="J35" s="122"/>
      <c r="K35" s="119" t="s">
        <v>280</v>
      </c>
    </row>
    <row r="36" spans="1:11" ht="14.25">
      <c r="A36" s="118" t="s">
        <v>286</v>
      </c>
      <c r="B36" s="119"/>
      <c r="C36" s="161" t="s">
        <v>287</v>
      </c>
      <c r="D36" s="161"/>
      <c r="E36" s="161"/>
      <c r="F36" s="162" t="s">
        <v>56</v>
      </c>
      <c r="G36" s="162"/>
      <c r="H36" s="164"/>
      <c r="I36" s="164"/>
      <c r="J36" s="122"/>
      <c r="K36" s="119" t="s">
        <v>280</v>
      </c>
    </row>
    <row r="37" spans="1:11" ht="14.25">
      <c r="A37" s="118" t="s">
        <v>288</v>
      </c>
      <c r="B37" s="119"/>
      <c r="C37" s="161" t="s">
        <v>289</v>
      </c>
      <c r="D37" s="161"/>
      <c r="E37" s="161"/>
      <c r="F37" s="162" t="s">
        <v>56</v>
      </c>
      <c r="G37" s="162"/>
      <c r="H37" s="164">
        <v>372.25</v>
      </c>
      <c r="I37" s="164"/>
      <c r="J37" s="122"/>
      <c r="K37" s="119" t="s">
        <v>280</v>
      </c>
    </row>
    <row r="38" spans="1:11" ht="14.25">
      <c r="A38" s="118" t="s">
        <v>290</v>
      </c>
      <c r="B38" s="119"/>
      <c r="C38" s="161" t="s">
        <v>54</v>
      </c>
      <c r="D38" s="161"/>
      <c r="E38" s="161"/>
      <c r="F38" s="162" t="s">
        <v>56</v>
      </c>
      <c r="G38" s="162"/>
      <c r="H38" s="164"/>
      <c r="I38" s="164"/>
      <c r="J38" s="122"/>
      <c r="K38" s="119" t="s">
        <v>280</v>
      </c>
    </row>
    <row r="39" spans="1:11" ht="14.25">
      <c r="A39" s="123" t="s">
        <v>291</v>
      </c>
      <c r="B39" s="119"/>
      <c r="C39" s="161" t="s">
        <v>292</v>
      </c>
      <c r="D39" s="161"/>
      <c r="E39" s="161"/>
      <c r="F39" s="162" t="s">
        <v>56</v>
      </c>
      <c r="G39" s="162"/>
      <c r="H39" s="164">
        <v>6057.34</v>
      </c>
      <c r="I39" s="164"/>
      <c r="J39" s="122"/>
      <c r="K39" s="119" t="s">
        <v>280</v>
      </c>
    </row>
    <row r="40" spans="1:11" ht="14.25">
      <c r="A40" s="118" t="s">
        <v>293</v>
      </c>
      <c r="B40" s="119"/>
      <c r="C40" s="161" t="s">
        <v>54</v>
      </c>
      <c r="D40" s="161"/>
      <c r="E40" s="161"/>
      <c r="F40" s="162" t="s">
        <v>56</v>
      </c>
      <c r="G40" s="162"/>
      <c r="H40" s="164"/>
      <c r="I40" s="164"/>
      <c r="J40" s="122"/>
      <c r="K40" s="119" t="s">
        <v>280</v>
      </c>
    </row>
    <row r="41" spans="1:11" ht="39" customHeight="1">
      <c r="A41" s="123" t="s">
        <v>294</v>
      </c>
      <c r="B41" s="119"/>
      <c r="C41" s="161" t="s">
        <v>295</v>
      </c>
      <c r="D41" s="161"/>
      <c r="E41" s="161"/>
      <c r="F41" s="162" t="s">
        <v>56</v>
      </c>
      <c r="G41" s="162"/>
      <c r="H41" s="164">
        <f>H42+H43+H44</f>
        <v>842</v>
      </c>
      <c r="I41" s="164"/>
      <c r="J41" s="122"/>
      <c r="K41" s="119" t="s">
        <v>280</v>
      </c>
    </row>
    <row r="42" spans="1:11" ht="14.25">
      <c r="A42" s="118" t="s">
        <v>296</v>
      </c>
      <c r="B42" s="119"/>
      <c r="C42" s="161" t="s">
        <v>297</v>
      </c>
      <c r="D42" s="161"/>
      <c r="E42" s="161"/>
      <c r="F42" s="162" t="s">
        <v>56</v>
      </c>
      <c r="G42" s="162"/>
      <c r="H42" s="164">
        <v>0</v>
      </c>
      <c r="I42" s="164"/>
      <c r="J42" s="122"/>
      <c r="K42" s="119" t="s">
        <v>280</v>
      </c>
    </row>
    <row r="43" spans="1:11" ht="14.25">
      <c r="A43" s="118" t="s">
        <v>298</v>
      </c>
      <c r="B43" s="119"/>
      <c r="C43" s="161" t="s">
        <v>299</v>
      </c>
      <c r="D43" s="161"/>
      <c r="E43" s="161"/>
      <c r="F43" s="162" t="s">
        <v>56</v>
      </c>
      <c r="G43" s="162"/>
      <c r="H43" s="164">
        <v>42.45</v>
      </c>
      <c r="I43" s="164"/>
      <c r="J43" s="122"/>
      <c r="K43" s="119" t="s">
        <v>280</v>
      </c>
    </row>
    <row r="44" spans="1:11" ht="14.25">
      <c r="A44" s="118" t="s">
        <v>300</v>
      </c>
      <c r="B44" s="119"/>
      <c r="C44" s="161" t="s">
        <v>301</v>
      </c>
      <c r="D44" s="161"/>
      <c r="E44" s="161"/>
      <c r="F44" s="162" t="s">
        <v>56</v>
      </c>
      <c r="G44" s="162"/>
      <c r="H44" s="164">
        <v>799.55</v>
      </c>
      <c r="I44" s="164"/>
      <c r="J44" s="122"/>
      <c r="K44" s="119" t="s">
        <v>280</v>
      </c>
    </row>
    <row r="45" spans="1:11" ht="42" customHeight="1">
      <c r="A45" s="123" t="s">
        <v>302</v>
      </c>
      <c r="B45" s="119"/>
      <c r="C45" s="161" t="s">
        <v>303</v>
      </c>
      <c r="D45" s="161"/>
      <c r="E45" s="161"/>
      <c r="F45" s="162" t="s">
        <v>56</v>
      </c>
      <c r="G45" s="162"/>
      <c r="H45" s="164">
        <v>0</v>
      </c>
      <c r="I45" s="164"/>
      <c r="J45" s="122"/>
      <c r="K45" s="119" t="s">
        <v>280</v>
      </c>
    </row>
    <row r="46" spans="1:11" ht="47.25" customHeight="1">
      <c r="A46" s="123" t="s">
        <v>304</v>
      </c>
      <c r="B46" s="119"/>
      <c r="C46" s="161" t="s">
        <v>305</v>
      </c>
      <c r="D46" s="161"/>
      <c r="E46" s="161"/>
      <c r="F46" s="162" t="s">
        <v>56</v>
      </c>
      <c r="G46" s="162"/>
      <c r="H46" s="164">
        <v>0</v>
      </c>
      <c r="I46" s="164"/>
      <c r="J46" s="122"/>
      <c r="K46" s="119" t="s">
        <v>280</v>
      </c>
    </row>
    <row r="47" spans="1:11" ht="42" customHeight="1">
      <c r="A47" s="123" t="s">
        <v>99</v>
      </c>
      <c r="B47" s="119"/>
      <c r="C47" s="161" t="s">
        <v>306</v>
      </c>
      <c r="D47" s="161"/>
      <c r="E47" s="161"/>
      <c r="F47" s="162" t="s">
        <v>56</v>
      </c>
      <c r="G47" s="162"/>
      <c r="H47" s="164">
        <f>H48+H49+H50+H51+H52+H53+H54+H55+H56</f>
        <v>2304.25</v>
      </c>
      <c r="I47" s="164"/>
      <c r="J47" s="122"/>
      <c r="K47" s="119" t="s">
        <v>280</v>
      </c>
    </row>
    <row r="48" spans="1:11" ht="14.25">
      <c r="A48" s="123" t="s">
        <v>307</v>
      </c>
      <c r="B48" s="119"/>
      <c r="C48" s="161" t="s">
        <v>308</v>
      </c>
      <c r="D48" s="161"/>
      <c r="E48" s="161"/>
      <c r="F48" s="162" t="s">
        <v>56</v>
      </c>
      <c r="G48" s="162"/>
      <c r="H48" s="164">
        <v>0</v>
      </c>
      <c r="I48" s="164"/>
      <c r="J48" s="122"/>
      <c r="K48" s="119" t="s">
        <v>280</v>
      </c>
    </row>
    <row r="49" spans="1:11" ht="28.5" customHeight="1">
      <c r="A49" s="123" t="s">
        <v>309</v>
      </c>
      <c r="B49" s="124"/>
      <c r="C49" s="161" t="s">
        <v>310</v>
      </c>
      <c r="D49" s="161"/>
      <c r="E49" s="161"/>
      <c r="F49" s="162" t="s">
        <v>56</v>
      </c>
      <c r="G49" s="162"/>
      <c r="H49" s="164">
        <v>0</v>
      </c>
      <c r="I49" s="164"/>
      <c r="J49" s="122"/>
      <c r="K49" s="124"/>
    </row>
    <row r="50" spans="1:11" ht="14.25">
      <c r="A50" s="123" t="s">
        <v>311</v>
      </c>
      <c r="B50" s="119"/>
      <c r="C50" s="161" t="s">
        <v>312</v>
      </c>
      <c r="D50" s="161"/>
      <c r="E50" s="161"/>
      <c r="F50" s="162" t="s">
        <v>56</v>
      </c>
      <c r="G50" s="162"/>
      <c r="H50" s="164">
        <v>0</v>
      </c>
      <c r="I50" s="164"/>
      <c r="J50" s="122"/>
      <c r="K50" s="119" t="s">
        <v>280</v>
      </c>
    </row>
    <row r="51" spans="1:11" ht="30.75" customHeight="1">
      <c r="A51" s="123" t="s">
        <v>313</v>
      </c>
      <c r="B51" s="119"/>
      <c r="C51" s="161" t="s">
        <v>314</v>
      </c>
      <c r="D51" s="161"/>
      <c r="E51" s="161"/>
      <c r="F51" s="162" t="s">
        <v>56</v>
      </c>
      <c r="G51" s="162"/>
      <c r="H51" s="164">
        <v>1867.95</v>
      </c>
      <c r="I51" s="164"/>
      <c r="J51" s="122"/>
      <c r="K51" s="119" t="s">
        <v>280</v>
      </c>
    </row>
    <row r="52" spans="1:11" ht="48.75" customHeight="1">
      <c r="A52" s="123" t="s">
        <v>315</v>
      </c>
      <c r="B52" s="119"/>
      <c r="C52" s="161" t="s">
        <v>316</v>
      </c>
      <c r="D52" s="161"/>
      <c r="E52" s="161"/>
      <c r="F52" s="162" t="s">
        <v>56</v>
      </c>
      <c r="G52" s="162"/>
      <c r="H52" s="164">
        <v>0</v>
      </c>
      <c r="I52" s="164"/>
      <c r="J52" s="122"/>
      <c r="K52" s="119" t="s">
        <v>280</v>
      </c>
    </row>
    <row r="53" spans="1:11" ht="14.25">
      <c r="A53" s="123" t="s">
        <v>317</v>
      </c>
      <c r="B53" s="119"/>
      <c r="C53" s="161" t="s">
        <v>318</v>
      </c>
      <c r="D53" s="161"/>
      <c r="E53" s="161"/>
      <c r="F53" s="162" t="s">
        <v>56</v>
      </c>
      <c r="G53" s="162"/>
      <c r="H53" s="164">
        <v>432.62</v>
      </c>
      <c r="I53" s="164"/>
      <c r="J53" s="122"/>
      <c r="K53" s="119" t="s">
        <v>280</v>
      </c>
    </row>
    <row r="54" spans="1:11" ht="14.25">
      <c r="A54" s="123" t="s">
        <v>319</v>
      </c>
      <c r="B54" s="119"/>
      <c r="C54" s="161" t="s">
        <v>55</v>
      </c>
      <c r="D54" s="161"/>
      <c r="E54" s="161"/>
      <c r="F54" s="162" t="s">
        <v>56</v>
      </c>
      <c r="G54" s="162"/>
      <c r="H54" s="164">
        <v>0</v>
      </c>
      <c r="I54" s="164"/>
      <c r="J54" s="122"/>
      <c r="K54" s="119" t="s">
        <v>280</v>
      </c>
    </row>
    <row r="55" spans="1:11" ht="14.25">
      <c r="A55" s="123" t="s">
        <v>320</v>
      </c>
      <c r="B55" s="119"/>
      <c r="C55" s="161" t="s">
        <v>321</v>
      </c>
      <c r="D55" s="161"/>
      <c r="E55" s="161"/>
      <c r="F55" s="162" t="s">
        <v>56</v>
      </c>
      <c r="G55" s="162"/>
      <c r="H55" s="164">
        <v>0</v>
      </c>
      <c r="I55" s="164"/>
      <c r="J55" s="122"/>
      <c r="K55" s="119" t="s">
        <v>280</v>
      </c>
    </row>
    <row r="56" spans="1:11" ht="14.25">
      <c r="A56" s="123" t="s">
        <v>322</v>
      </c>
      <c r="B56" s="119"/>
      <c r="C56" s="161" t="s">
        <v>323</v>
      </c>
      <c r="D56" s="161"/>
      <c r="E56" s="161"/>
      <c r="F56" s="162" t="s">
        <v>56</v>
      </c>
      <c r="G56" s="162"/>
      <c r="H56" s="164">
        <v>3.68</v>
      </c>
      <c r="I56" s="164"/>
      <c r="J56" s="122"/>
      <c r="K56" s="119" t="s">
        <v>280</v>
      </c>
    </row>
    <row r="57" spans="1:11" ht="75" customHeight="1">
      <c r="A57" s="123" t="s">
        <v>324</v>
      </c>
      <c r="B57" s="119"/>
      <c r="C57" s="161" t="s">
        <v>325</v>
      </c>
      <c r="D57" s="161"/>
      <c r="E57" s="161"/>
      <c r="F57" s="162" t="s">
        <v>56</v>
      </c>
      <c r="G57" s="162"/>
      <c r="H57" s="164">
        <v>0</v>
      </c>
      <c r="I57" s="164"/>
      <c r="J57" s="122"/>
      <c r="K57" s="119" t="s">
        <v>280</v>
      </c>
    </row>
    <row r="58" spans="1:11" ht="39.75" customHeight="1">
      <c r="A58" s="118" t="s">
        <v>326</v>
      </c>
      <c r="B58" s="124"/>
      <c r="C58" s="161" t="s">
        <v>327</v>
      </c>
      <c r="D58" s="161"/>
      <c r="E58" s="161"/>
      <c r="F58" s="168" t="s">
        <v>328</v>
      </c>
      <c r="G58" s="168"/>
      <c r="H58" s="164"/>
      <c r="I58" s="164"/>
      <c r="J58" s="122"/>
      <c r="K58" s="124"/>
    </row>
    <row r="59" spans="1:11" ht="117" customHeight="1">
      <c r="A59" s="123" t="s">
        <v>329</v>
      </c>
      <c r="B59" s="119"/>
      <c r="C59" s="161" t="s">
        <v>330</v>
      </c>
      <c r="D59" s="161"/>
      <c r="E59" s="161"/>
      <c r="F59" s="162" t="s">
        <v>56</v>
      </c>
      <c r="G59" s="162"/>
      <c r="H59" s="164"/>
      <c r="I59" s="164"/>
      <c r="J59" s="122"/>
      <c r="K59" s="119" t="s">
        <v>280</v>
      </c>
    </row>
    <row r="60" spans="1:11" ht="30" customHeight="1">
      <c r="A60" s="123" t="s">
        <v>331</v>
      </c>
      <c r="B60" s="119"/>
      <c r="C60" s="161" t="s">
        <v>332</v>
      </c>
      <c r="D60" s="161"/>
      <c r="E60" s="161"/>
      <c r="F60" s="162" t="s">
        <v>56</v>
      </c>
      <c r="G60" s="162"/>
      <c r="H60" s="164">
        <v>0</v>
      </c>
      <c r="I60" s="164"/>
      <c r="J60" s="122"/>
      <c r="K60" s="119" t="s">
        <v>280</v>
      </c>
    </row>
    <row r="61" spans="1:11" ht="60.75" customHeight="1">
      <c r="A61" s="123" t="s">
        <v>333</v>
      </c>
      <c r="B61" s="119"/>
      <c r="C61" s="161" t="s">
        <v>385</v>
      </c>
      <c r="D61" s="161"/>
      <c r="E61" s="161"/>
      <c r="F61" s="162" t="s">
        <v>56</v>
      </c>
      <c r="G61" s="162"/>
      <c r="H61" s="164">
        <v>2838.64</v>
      </c>
      <c r="I61" s="164"/>
      <c r="J61" s="122"/>
      <c r="K61" s="119" t="s">
        <v>280</v>
      </c>
    </row>
    <row r="62" spans="1:11" ht="14.25">
      <c r="A62" s="162" t="s">
        <v>334</v>
      </c>
      <c r="B62" s="164"/>
      <c r="C62" s="166" t="s">
        <v>335</v>
      </c>
      <c r="D62" s="166"/>
      <c r="E62" s="166"/>
      <c r="F62" s="162" t="s">
        <v>56</v>
      </c>
      <c r="G62" s="162"/>
      <c r="H62" s="164"/>
      <c r="I62" s="164"/>
      <c r="J62" s="169"/>
      <c r="K62" s="171" t="s">
        <v>280</v>
      </c>
    </row>
    <row r="63" spans="1:11" ht="14.25">
      <c r="A63" s="162"/>
      <c r="B63" s="164"/>
      <c r="C63" s="163" t="s">
        <v>336</v>
      </c>
      <c r="D63" s="163"/>
      <c r="E63" s="163"/>
      <c r="F63" s="162"/>
      <c r="G63" s="162"/>
      <c r="H63" s="164"/>
      <c r="I63" s="164"/>
      <c r="J63" s="169"/>
      <c r="K63" s="171"/>
    </row>
    <row r="64" spans="1:11" ht="36.75" customHeight="1">
      <c r="A64" s="118" t="s">
        <v>337</v>
      </c>
      <c r="B64" s="119"/>
      <c r="C64" s="161" t="s">
        <v>338</v>
      </c>
      <c r="D64" s="161"/>
      <c r="E64" s="161"/>
      <c r="F64" s="162" t="s">
        <v>56</v>
      </c>
      <c r="G64" s="162"/>
      <c r="H64" s="164">
        <v>9608.73</v>
      </c>
      <c r="I64" s="164"/>
      <c r="J64" s="122"/>
      <c r="K64" s="119" t="s">
        <v>280</v>
      </c>
    </row>
    <row r="65" spans="1:11" ht="14.25">
      <c r="A65" s="170" t="s">
        <v>97</v>
      </c>
      <c r="B65" s="164"/>
      <c r="C65" s="166" t="s">
        <v>339</v>
      </c>
      <c r="D65" s="166"/>
      <c r="E65" s="166"/>
      <c r="F65" s="168" t="s">
        <v>340</v>
      </c>
      <c r="G65" s="168"/>
      <c r="H65" s="164">
        <v>3359.0567</v>
      </c>
      <c r="I65" s="164"/>
      <c r="J65" s="169"/>
      <c r="K65" s="164"/>
    </row>
    <row r="66" spans="1:11" ht="12.75">
      <c r="A66" s="170"/>
      <c r="B66" s="164"/>
      <c r="C66" s="165"/>
      <c r="D66" s="165"/>
      <c r="E66" s="165"/>
      <c r="F66" s="168"/>
      <c r="G66" s="168"/>
      <c r="H66" s="164"/>
      <c r="I66" s="164"/>
      <c r="J66" s="169"/>
      <c r="K66" s="164"/>
    </row>
    <row r="67" spans="1:11" ht="12.75" customHeight="1">
      <c r="A67" s="170"/>
      <c r="B67" s="164"/>
      <c r="C67" s="163" t="s">
        <v>341</v>
      </c>
      <c r="D67" s="163"/>
      <c r="E67" s="163"/>
      <c r="F67" s="168"/>
      <c r="G67" s="168"/>
      <c r="H67" s="164"/>
      <c r="I67" s="164"/>
      <c r="J67" s="169"/>
      <c r="K67" s="164"/>
    </row>
    <row r="68" spans="1:11" ht="14.25">
      <c r="A68" s="170" t="s">
        <v>99</v>
      </c>
      <c r="B68" s="164"/>
      <c r="C68" s="166" t="s">
        <v>339</v>
      </c>
      <c r="D68" s="166"/>
      <c r="E68" s="166"/>
      <c r="F68" s="162" t="s">
        <v>56</v>
      </c>
      <c r="G68" s="162"/>
      <c r="H68" s="164">
        <v>9608.73</v>
      </c>
      <c r="I68" s="164"/>
      <c r="J68" s="169"/>
      <c r="K68" s="164"/>
    </row>
    <row r="69" spans="1:11" ht="12.75">
      <c r="A69" s="170"/>
      <c r="B69" s="164"/>
      <c r="C69" s="165"/>
      <c r="D69" s="165"/>
      <c r="E69" s="165"/>
      <c r="F69" s="162"/>
      <c r="G69" s="162"/>
      <c r="H69" s="164"/>
      <c r="I69" s="164"/>
      <c r="J69" s="169"/>
      <c r="K69" s="164"/>
    </row>
    <row r="70" spans="1:11" ht="40.5" customHeight="1">
      <c r="A70" s="170"/>
      <c r="B70" s="164"/>
      <c r="C70" s="163" t="s">
        <v>342</v>
      </c>
      <c r="D70" s="163"/>
      <c r="E70" s="163"/>
      <c r="F70" s="162"/>
      <c r="G70" s="162"/>
      <c r="H70" s="164"/>
      <c r="I70" s="164"/>
      <c r="J70" s="169"/>
      <c r="K70" s="164"/>
    </row>
    <row r="71" spans="1:11" ht="14.25">
      <c r="A71" s="162" t="s">
        <v>343</v>
      </c>
      <c r="B71" s="164"/>
      <c r="C71" s="166" t="s">
        <v>344</v>
      </c>
      <c r="D71" s="166"/>
      <c r="E71" s="166"/>
      <c r="F71" s="162" t="s">
        <v>80</v>
      </c>
      <c r="G71" s="162"/>
      <c r="H71" s="162" t="s">
        <v>80</v>
      </c>
      <c r="I71" s="162"/>
      <c r="J71" s="167" t="s">
        <v>80</v>
      </c>
      <c r="K71" s="168" t="s">
        <v>278</v>
      </c>
    </row>
    <row r="72" spans="1:11" ht="33.75" customHeight="1">
      <c r="A72" s="162"/>
      <c r="B72" s="164"/>
      <c r="C72" s="163" t="s">
        <v>345</v>
      </c>
      <c r="D72" s="163"/>
      <c r="E72" s="163"/>
      <c r="F72" s="162"/>
      <c r="G72" s="162"/>
      <c r="H72" s="162"/>
      <c r="I72" s="162"/>
      <c r="J72" s="167"/>
      <c r="K72" s="168"/>
    </row>
    <row r="73" spans="1:11" ht="28.5" customHeight="1">
      <c r="A73" s="118">
        <v>1</v>
      </c>
      <c r="B73" s="119"/>
      <c r="C73" s="161" t="s">
        <v>346</v>
      </c>
      <c r="D73" s="161"/>
      <c r="E73" s="161"/>
      <c r="F73" s="162" t="s">
        <v>347</v>
      </c>
      <c r="G73" s="162"/>
      <c r="H73" s="122">
        <v>37</v>
      </c>
      <c r="I73" s="122">
        <v>37</v>
      </c>
      <c r="J73" s="122"/>
      <c r="K73" s="119" t="s">
        <v>280</v>
      </c>
    </row>
    <row r="74" spans="1:11" ht="14.25">
      <c r="A74" s="118">
        <v>2</v>
      </c>
      <c r="B74" s="119"/>
      <c r="C74" s="161" t="s">
        <v>348</v>
      </c>
      <c r="D74" s="161"/>
      <c r="E74" s="161"/>
      <c r="F74" s="162" t="s">
        <v>349</v>
      </c>
      <c r="G74" s="162"/>
      <c r="H74" s="125">
        <v>80</v>
      </c>
      <c r="I74" s="125">
        <v>80</v>
      </c>
      <c r="J74" s="125"/>
      <c r="K74" s="119" t="s">
        <v>280</v>
      </c>
    </row>
    <row r="75" spans="1:11" ht="14.25">
      <c r="A75" s="123" t="s">
        <v>350</v>
      </c>
      <c r="B75" s="119"/>
      <c r="C75" s="161" t="s">
        <v>351</v>
      </c>
      <c r="D75" s="161"/>
      <c r="E75" s="161"/>
      <c r="F75" s="162" t="s">
        <v>349</v>
      </c>
      <c r="G75" s="162"/>
      <c r="H75" s="122">
        <v>80</v>
      </c>
      <c r="I75" s="122">
        <v>80</v>
      </c>
      <c r="J75" s="122"/>
      <c r="K75" s="119" t="s">
        <v>280</v>
      </c>
    </row>
    <row r="76" spans="1:11" ht="14.25">
      <c r="A76" s="123" t="s">
        <v>352</v>
      </c>
      <c r="B76" s="119"/>
      <c r="C76" s="161" t="s">
        <v>353</v>
      </c>
      <c r="D76" s="161"/>
      <c r="E76" s="161"/>
      <c r="F76" s="162" t="s">
        <v>349</v>
      </c>
      <c r="G76" s="162"/>
      <c r="H76" s="122"/>
      <c r="I76" s="122"/>
      <c r="J76" s="122"/>
      <c r="K76" s="119" t="s">
        <v>280</v>
      </c>
    </row>
    <row r="77" spans="1:11" ht="14.25">
      <c r="A77" s="118">
        <v>3</v>
      </c>
      <c r="B77" s="119"/>
      <c r="C77" s="161" t="s">
        <v>354</v>
      </c>
      <c r="D77" s="161"/>
      <c r="E77" s="161"/>
      <c r="F77" s="162" t="s">
        <v>355</v>
      </c>
      <c r="G77" s="162"/>
      <c r="H77" s="122">
        <f>H78+H79+H80</f>
        <v>198.547</v>
      </c>
      <c r="I77" s="122">
        <f>I78+I79+I80</f>
        <v>198.547</v>
      </c>
      <c r="J77" s="122"/>
      <c r="K77" s="119" t="s">
        <v>280</v>
      </c>
    </row>
    <row r="78" spans="1:11" ht="14.25">
      <c r="A78" s="123" t="s">
        <v>109</v>
      </c>
      <c r="B78" s="119"/>
      <c r="C78" s="161" t="s">
        <v>356</v>
      </c>
      <c r="D78" s="161"/>
      <c r="E78" s="161"/>
      <c r="F78" s="126" t="s">
        <v>355</v>
      </c>
      <c r="G78" s="127"/>
      <c r="H78" s="122">
        <v>0.078</v>
      </c>
      <c r="I78" s="122">
        <v>0.078</v>
      </c>
      <c r="J78" s="122"/>
      <c r="K78" s="119" t="s">
        <v>280</v>
      </c>
    </row>
    <row r="79" spans="1:11" ht="14.25">
      <c r="A79" s="123" t="s">
        <v>127</v>
      </c>
      <c r="B79" s="119"/>
      <c r="C79" s="161" t="s">
        <v>357</v>
      </c>
      <c r="D79" s="161"/>
      <c r="E79" s="161"/>
      <c r="F79" s="126" t="s">
        <v>355</v>
      </c>
      <c r="G79" s="127"/>
      <c r="H79" s="122">
        <v>154</v>
      </c>
      <c r="I79" s="122">
        <v>154</v>
      </c>
      <c r="J79" s="122"/>
      <c r="K79" s="119" t="s">
        <v>280</v>
      </c>
    </row>
    <row r="80" spans="1:11" ht="14.25">
      <c r="A80" s="123" t="s">
        <v>358</v>
      </c>
      <c r="B80" s="119"/>
      <c r="C80" s="161" t="s">
        <v>359</v>
      </c>
      <c r="D80" s="161"/>
      <c r="E80" s="161"/>
      <c r="F80" s="126" t="s">
        <v>355</v>
      </c>
      <c r="G80" s="127"/>
      <c r="H80" s="122">
        <v>44.469</v>
      </c>
      <c r="I80" s="122">
        <v>44.469</v>
      </c>
      <c r="J80" s="122"/>
      <c r="K80" s="119" t="s">
        <v>280</v>
      </c>
    </row>
    <row r="81" spans="1:11" ht="14.25">
      <c r="A81" s="118">
        <v>4</v>
      </c>
      <c r="B81" s="119"/>
      <c r="C81" s="161" t="s">
        <v>360</v>
      </c>
      <c r="D81" s="161"/>
      <c r="E81" s="161"/>
      <c r="F81" s="126" t="s">
        <v>355</v>
      </c>
      <c r="G81" s="127"/>
      <c r="H81" s="122">
        <f>H82+H83+H84</f>
        <v>1026</v>
      </c>
      <c r="I81" s="122">
        <f>I82+I83+I84</f>
        <v>1026</v>
      </c>
      <c r="J81" s="122"/>
      <c r="K81" s="119" t="s">
        <v>280</v>
      </c>
    </row>
    <row r="82" spans="1:11" ht="14.25">
      <c r="A82" s="123" t="s">
        <v>136</v>
      </c>
      <c r="B82" s="119"/>
      <c r="C82" s="161" t="s">
        <v>361</v>
      </c>
      <c r="D82" s="161"/>
      <c r="E82" s="161"/>
      <c r="F82" s="126" t="s">
        <v>355</v>
      </c>
      <c r="G82" s="127"/>
      <c r="H82" s="122">
        <v>210.6</v>
      </c>
      <c r="I82" s="122">
        <v>210.6</v>
      </c>
      <c r="J82" s="122"/>
      <c r="K82" s="119" t="s">
        <v>280</v>
      </c>
    </row>
    <row r="83" spans="1:11" ht="14.25">
      <c r="A83" s="123" t="s">
        <v>137</v>
      </c>
      <c r="B83" s="119"/>
      <c r="C83" s="161" t="s">
        <v>362</v>
      </c>
      <c r="D83" s="161"/>
      <c r="E83" s="161"/>
      <c r="F83" s="126" t="s">
        <v>355</v>
      </c>
      <c r="G83" s="127"/>
      <c r="H83" s="122">
        <v>815.4</v>
      </c>
      <c r="I83" s="122">
        <v>815.4</v>
      </c>
      <c r="J83" s="122"/>
      <c r="K83" s="119" t="s">
        <v>280</v>
      </c>
    </row>
    <row r="84" spans="1:11" ht="14.25">
      <c r="A84" s="123" t="s">
        <v>363</v>
      </c>
      <c r="B84" s="119"/>
      <c r="C84" s="161" t="s">
        <v>364</v>
      </c>
      <c r="D84" s="161"/>
      <c r="E84" s="161"/>
      <c r="F84" s="126" t="s">
        <v>355</v>
      </c>
      <c r="G84" s="127"/>
      <c r="H84" s="122">
        <v>0</v>
      </c>
      <c r="I84" s="122">
        <v>0</v>
      </c>
      <c r="J84" s="122"/>
      <c r="K84" s="119" t="s">
        <v>280</v>
      </c>
    </row>
    <row r="85" spans="1:11" ht="14.25">
      <c r="A85" s="118">
        <v>5</v>
      </c>
      <c r="B85" s="119"/>
      <c r="C85" s="161" t="s">
        <v>365</v>
      </c>
      <c r="D85" s="161"/>
      <c r="E85" s="161"/>
      <c r="F85" s="126" t="s">
        <v>366</v>
      </c>
      <c r="G85" s="127"/>
      <c r="H85" s="122">
        <f>H86+H87+H88</f>
        <v>60.53</v>
      </c>
      <c r="I85" s="122">
        <f>I86+I87+I88</f>
        <v>60.53</v>
      </c>
      <c r="J85" s="122"/>
      <c r="K85" s="119" t="s">
        <v>280</v>
      </c>
    </row>
    <row r="86" spans="1:11" ht="14.25">
      <c r="A86" s="123" t="s">
        <v>367</v>
      </c>
      <c r="B86" s="119"/>
      <c r="C86" s="161" t="s">
        <v>368</v>
      </c>
      <c r="D86" s="161"/>
      <c r="E86" s="161"/>
      <c r="F86" s="126" t="s">
        <v>366</v>
      </c>
      <c r="G86" s="127"/>
      <c r="H86" s="122">
        <v>0.06</v>
      </c>
      <c r="I86" s="122">
        <v>0.06</v>
      </c>
      <c r="J86" s="122"/>
      <c r="K86" s="119" t="s">
        <v>280</v>
      </c>
    </row>
    <row r="87" spans="1:11" ht="14.25">
      <c r="A87" s="123" t="s">
        <v>369</v>
      </c>
      <c r="B87" s="119"/>
      <c r="C87" s="161" t="s">
        <v>370</v>
      </c>
      <c r="D87" s="161"/>
      <c r="E87" s="161"/>
      <c r="F87" s="126" t="s">
        <v>366</v>
      </c>
      <c r="G87" s="127"/>
      <c r="H87" s="122">
        <v>44</v>
      </c>
      <c r="I87" s="122">
        <v>44</v>
      </c>
      <c r="J87" s="122"/>
      <c r="K87" s="119" t="s">
        <v>280</v>
      </c>
    </row>
    <row r="88" spans="1:11" ht="14.25">
      <c r="A88" s="123" t="s">
        <v>371</v>
      </c>
      <c r="B88" s="119"/>
      <c r="C88" s="161" t="s">
        <v>372</v>
      </c>
      <c r="D88" s="161"/>
      <c r="E88" s="161"/>
      <c r="F88" s="126" t="s">
        <v>366</v>
      </c>
      <c r="G88" s="127"/>
      <c r="H88" s="122">
        <v>16.47</v>
      </c>
      <c r="I88" s="122">
        <v>16.47</v>
      </c>
      <c r="J88" s="122"/>
      <c r="K88" s="119" t="s">
        <v>280</v>
      </c>
    </row>
    <row r="89" spans="1:11" ht="14.25">
      <c r="A89" s="118">
        <v>6</v>
      </c>
      <c r="B89" s="119"/>
      <c r="C89" s="161" t="s">
        <v>373</v>
      </c>
      <c r="D89" s="161"/>
      <c r="E89" s="161"/>
      <c r="F89" s="126" t="s">
        <v>78</v>
      </c>
      <c r="G89" s="127"/>
      <c r="H89" s="122">
        <v>99.9</v>
      </c>
      <c r="I89" s="122">
        <v>99.9</v>
      </c>
      <c r="J89" s="122"/>
      <c r="K89" s="119" t="s">
        <v>280</v>
      </c>
    </row>
    <row r="90" spans="1:11" ht="14.25">
      <c r="A90" s="118">
        <v>7</v>
      </c>
      <c r="B90" s="119"/>
      <c r="C90" s="161" t="s">
        <v>374</v>
      </c>
      <c r="D90" s="161"/>
      <c r="E90" s="161"/>
      <c r="F90" s="126" t="s">
        <v>56</v>
      </c>
      <c r="G90" s="127"/>
      <c r="H90" s="122">
        <v>0</v>
      </c>
      <c r="I90" s="122">
        <v>0</v>
      </c>
      <c r="J90" s="122"/>
      <c r="K90" s="119" t="s">
        <v>280</v>
      </c>
    </row>
    <row r="91" spans="1:11" ht="14.25">
      <c r="A91" s="123" t="s">
        <v>375</v>
      </c>
      <c r="B91" s="119"/>
      <c r="C91" s="161" t="s">
        <v>376</v>
      </c>
      <c r="D91" s="161"/>
      <c r="E91" s="161"/>
      <c r="F91" s="126" t="s">
        <v>56</v>
      </c>
      <c r="G91" s="127"/>
      <c r="H91" s="122">
        <v>0</v>
      </c>
      <c r="I91" s="122">
        <v>0</v>
      </c>
      <c r="J91" s="122"/>
      <c r="K91" s="119" t="s">
        <v>280</v>
      </c>
    </row>
    <row r="92" spans="1:11" ht="15">
      <c r="A92" s="118">
        <v>8</v>
      </c>
      <c r="B92" s="119"/>
      <c r="C92" s="161" t="s">
        <v>377</v>
      </c>
      <c r="D92" s="161"/>
      <c r="E92" s="161"/>
      <c r="F92" s="126" t="s">
        <v>78</v>
      </c>
      <c r="G92" s="127"/>
      <c r="H92" s="128">
        <v>4.44</v>
      </c>
      <c r="I92" s="129"/>
      <c r="J92" s="130" t="s">
        <v>80</v>
      </c>
      <c r="K92" s="131" t="s">
        <v>278</v>
      </c>
    </row>
    <row r="95" ht="14.25">
      <c r="A95" s="132" t="s">
        <v>378</v>
      </c>
    </row>
    <row r="98" ht="14.25">
      <c r="A98" s="132" t="s">
        <v>379</v>
      </c>
    </row>
    <row r="101" ht="14.25">
      <c r="A101" s="132" t="s">
        <v>380</v>
      </c>
    </row>
    <row r="104" ht="14.25">
      <c r="A104" s="132" t="s">
        <v>381</v>
      </c>
    </row>
    <row r="107" ht="14.25">
      <c r="A107" s="133" t="s">
        <v>382</v>
      </c>
    </row>
    <row r="108" ht="14.25">
      <c r="A108" s="133" t="s">
        <v>383</v>
      </c>
    </row>
    <row r="111" ht="14.25">
      <c r="A111" s="133" t="s">
        <v>384</v>
      </c>
    </row>
  </sheetData>
  <sheetProtection/>
  <mergeCells count="159">
    <mergeCell ref="C29:E30"/>
    <mergeCell ref="F29:F30"/>
    <mergeCell ref="H29:J29"/>
    <mergeCell ref="K29:K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2:E42"/>
    <mergeCell ref="F42:G42"/>
    <mergeCell ref="H42:I42"/>
    <mergeCell ref="C43:E43"/>
    <mergeCell ref="F43:G43"/>
    <mergeCell ref="H43:I43"/>
    <mergeCell ref="C44:E44"/>
    <mergeCell ref="F44:G44"/>
    <mergeCell ref="H44:I44"/>
    <mergeCell ref="C45:E45"/>
    <mergeCell ref="F45:G45"/>
    <mergeCell ref="H45:I45"/>
    <mergeCell ref="C46:E46"/>
    <mergeCell ref="F46:G46"/>
    <mergeCell ref="H46:I46"/>
    <mergeCell ref="C47:E47"/>
    <mergeCell ref="F47:G47"/>
    <mergeCell ref="H47:I47"/>
    <mergeCell ref="C48:E48"/>
    <mergeCell ref="F48:G48"/>
    <mergeCell ref="H48:I48"/>
    <mergeCell ref="C49:E49"/>
    <mergeCell ref="F49:G49"/>
    <mergeCell ref="H49:I49"/>
    <mergeCell ref="C50:E50"/>
    <mergeCell ref="F50:G50"/>
    <mergeCell ref="H50:I50"/>
    <mergeCell ref="C51:E51"/>
    <mergeCell ref="F51:G51"/>
    <mergeCell ref="H51:I51"/>
    <mergeCell ref="C52:E52"/>
    <mergeCell ref="F52:G52"/>
    <mergeCell ref="H52:I52"/>
    <mergeCell ref="C53:E53"/>
    <mergeCell ref="F53:G53"/>
    <mergeCell ref="H53:I53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C57:E57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61:I61"/>
    <mergeCell ref="A62:A63"/>
    <mergeCell ref="B62:B63"/>
    <mergeCell ref="C62:E62"/>
    <mergeCell ref="F62:G63"/>
    <mergeCell ref="H62:I63"/>
    <mergeCell ref="J62:J63"/>
    <mergeCell ref="K62:K63"/>
    <mergeCell ref="C63:E63"/>
    <mergeCell ref="C64:E64"/>
    <mergeCell ref="F64:G64"/>
    <mergeCell ref="H64:I64"/>
    <mergeCell ref="A65:A67"/>
    <mergeCell ref="B65:B67"/>
    <mergeCell ref="C65:E65"/>
    <mergeCell ref="F65:G67"/>
    <mergeCell ref="H65:I67"/>
    <mergeCell ref="J65:J67"/>
    <mergeCell ref="K65:K67"/>
    <mergeCell ref="C66:E66"/>
    <mergeCell ref="C67:E67"/>
    <mergeCell ref="A68:A70"/>
    <mergeCell ref="B68:B70"/>
    <mergeCell ref="C68:E68"/>
    <mergeCell ref="F68:G70"/>
    <mergeCell ref="H68:I70"/>
    <mergeCell ref="J68:J70"/>
    <mergeCell ref="K68:K70"/>
    <mergeCell ref="C69:E69"/>
    <mergeCell ref="C70:E70"/>
    <mergeCell ref="A71:A72"/>
    <mergeCell ref="B71:B72"/>
    <mergeCell ref="C71:E71"/>
    <mergeCell ref="F71:G72"/>
    <mergeCell ref="H71:I72"/>
    <mergeCell ref="J71:J72"/>
    <mergeCell ref="K71:K72"/>
    <mergeCell ref="C72:E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C79:E79"/>
    <mergeCell ref="C80:E80"/>
    <mergeCell ref="C81:E81"/>
    <mergeCell ref="C82:E82"/>
    <mergeCell ref="C83:E83"/>
    <mergeCell ref="C84:E84"/>
    <mergeCell ref="C85:E85"/>
    <mergeCell ref="C92:E92"/>
    <mergeCell ref="C86:E86"/>
    <mergeCell ref="C87:E87"/>
    <mergeCell ref="C88:E88"/>
    <mergeCell ref="C89:E89"/>
    <mergeCell ref="C90:E90"/>
    <mergeCell ref="C91:E9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6" t="s">
        <v>51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8" ht="42" customHeight="1"/>
    <row r="10" spans="1:3" ht="31.5" customHeight="1">
      <c r="A10" s="176" t="s">
        <v>48</v>
      </c>
      <c r="B10" s="177"/>
      <c r="C10" s="178"/>
    </row>
    <row r="11" spans="1:3" ht="13.5" thickBot="1">
      <c r="A11" s="55"/>
      <c r="B11" s="55"/>
      <c r="C11" s="55"/>
    </row>
    <row r="12" spans="1:3" ht="13.5" thickBot="1">
      <c r="A12" s="56" t="s">
        <v>18</v>
      </c>
      <c r="B12" s="57" t="s">
        <v>21</v>
      </c>
      <c r="C12" s="58" t="s">
        <v>24</v>
      </c>
    </row>
    <row r="13" spans="1:3" ht="13.5" thickBot="1">
      <c r="A13" s="59">
        <v>1</v>
      </c>
      <c r="B13" s="60">
        <v>2</v>
      </c>
      <c r="C13" s="61">
        <v>3</v>
      </c>
    </row>
    <row r="14" spans="1:3" ht="33.75">
      <c r="A14" s="62">
        <v>1</v>
      </c>
      <c r="B14" s="63" t="s">
        <v>43</v>
      </c>
      <c r="C14" s="68">
        <v>0</v>
      </c>
    </row>
    <row r="15" spans="1:3" ht="22.5">
      <c r="A15" s="62">
        <v>2</v>
      </c>
      <c r="B15" s="63" t="s">
        <v>44</v>
      </c>
      <c r="C15" s="68">
        <v>0</v>
      </c>
    </row>
    <row r="16" spans="1:3" ht="22.5">
      <c r="A16" s="64">
        <v>3</v>
      </c>
      <c r="B16" s="65" t="s">
        <v>45</v>
      </c>
      <c r="C16" s="66">
        <v>0</v>
      </c>
    </row>
    <row r="17" spans="1:3" ht="33.75">
      <c r="A17" s="64">
        <v>4</v>
      </c>
      <c r="B17" s="65" t="s">
        <v>46</v>
      </c>
      <c r="C17" s="66">
        <v>0</v>
      </c>
    </row>
    <row r="18" spans="1:3" ht="12.75">
      <c r="A18" s="64">
        <v>5</v>
      </c>
      <c r="B18" s="65" t="s">
        <v>47</v>
      </c>
      <c r="C18" s="67" t="s">
        <v>49</v>
      </c>
    </row>
    <row r="19" spans="1:3" ht="12.75">
      <c r="A19" s="72"/>
      <c r="B19" s="65" t="s">
        <v>82</v>
      </c>
      <c r="C19" s="73"/>
    </row>
    <row r="20" spans="1:3" ht="12.75">
      <c r="A20" s="72"/>
      <c r="B20" s="65" t="s">
        <v>83</v>
      </c>
      <c r="C20" s="74" t="s">
        <v>84</v>
      </c>
    </row>
    <row r="21" spans="1:3" ht="12.75">
      <c r="A21" s="72"/>
      <c r="B21" s="65" t="s">
        <v>85</v>
      </c>
      <c r="C21" s="74" t="s">
        <v>86</v>
      </c>
    </row>
    <row r="22" spans="1:3" ht="12.75">
      <c r="A22" s="72"/>
      <c r="B22" s="65" t="s">
        <v>87</v>
      </c>
      <c r="C22" s="74" t="s">
        <v>88</v>
      </c>
    </row>
    <row r="23" spans="1:3" ht="23.25" thickBot="1">
      <c r="A23" s="69">
        <v>6</v>
      </c>
      <c r="B23" s="70" t="s">
        <v>16</v>
      </c>
      <c r="C23" s="71">
        <v>0</v>
      </c>
    </row>
  </sheetData>
  <sheetProtection formatColumns="0" formatRows="0"/>
  <mergeCells count="1">
    <mergeCell ref="A10:C10"/>
  </mergeCells>
  <printOptions/>
  <pageMargins left="0.75" right="0.6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4.375" style="0" customWidth="1"/>
    <col min="2" max="2" width="7.375" style="0" customWidth="1"/>
    <col min="3" max="3" width="15.00390625" style="0" customWidth="1"/>
    <col min="4" max="5" width="13.75390625" style="0" customWidth="1"/>
    <col min="6" max="6" width="13.00390625" style="0" customWidth="1"/>
    <col min="7" max="7" width="23.00390625" style="0" customWidth="1"/>
    <col min="8" max="8" width="20.25390625" style="0" customWidth="1"/>
    <col min="9" max="9" width="17.375" style="0" customWidth="1"/>
  </cols>
  <sheetData>
    <row r="5" ht="15.75">
      <c r="B5" s="44" t="s">
        <v>58</v>
      </c>
    </row>
    <row r="9" ht="12.75">
      <c r="A9" t="s">
        <v>59</v>
      </c>
    </row>
    <row r="10" ht="12.75">
      <c r="A10" t="s">
        <v>400</v>
      </c>
    </row>
    <row r="12" ht="12.75">
      <c r="H12" t="s">
        <v>62</v>
      </c>
    </row>
    <row r="13" ht="12.75">
      <c r="H13" t="s">
        <v>63</v>
      </c>
    </row>
    <row r="14" ht="12.75">
      <c r="H14" t="s">
        <v>64</v>
      </c>
    </row>
    <row r="15" ht="12.75">
      <c r="H15" t="s">
        <v>399</v>
      </c>
    </row>
    <row r="17" spans="1:9" ht="12.75">
      <c r="A17" s="51" t="s">
        <v>20</v>
      </c>
      <c r="B17" s="40"/>
      <c r="C17" s="49" t="s">
        <v>65</v>
      </c>
      <c r="D17" s="40" t="s">
        <v>66</v>
      </c>
      <c r="E17" s="40" t="s">
        <v>67</v>
      </c>
      <c r="F17" s="40" t="s">
        <v>68</v>
      </c>
      <c r="G17" s="179" t="s">
        <v>396</v>
      </c>
      <c r="H17" s="182" t="s">
        <v>397</v>
      </c>
      <c r="I17" s="182" t="s">
        <v>398</v>
      </c>
    </row>
    <row r="18" spans="1:9" ht="12.75">
      <c r="A18" s="52" t="s">
        <v>69</v>
      </c>
      <c r="B18" s="50" t="s">
        <v>70</v>
      </c>
      <c r="C18" s="48" t="s">
        <v>71</v>
      </c>
      <c r="D18" s="50" t="s">
        <v>72</v>
      </c>
      <c r="E18" s="50" t="s">
        <v>73</v>
      </c>
      <c r="F18" s="50" t="s">
        <v>74</v>
      </c>
      <c r="G18" s="180"/>
      <c r="H18" s="183"/>
      <c r="I18" s="183"/>
    </row>
    <row r="19" spans="1:9" ht="12.75">
      <c r="A19" s="52" t="s">
        <v>57</v>
      </c>
      <c r="B19" s="50"/>
      <c r="C19" s="48" t="s">
        <v>75</v>
      </c>
      <c r="D19" s="50" t="s">
        <v>75</v>
      </c>
      <c r="E19" s="50"/>
      <c r="F19" s="50" t="s">
        <v>76</v>
      </c>
      <c r="G19" s="180"/>
      <c r="H19" s="183"/>
      <c r="I19" s="183"/>
    </row>
    <row r="20" spans="1:9" ht="26.25" customHeight="1">
      <c r="A20" s="53"/>
      <c r="B20" s="41"/>
      <c r="C20" s="43" t="s">
        <v>77</v>
      </c>
      <c r="D20" s="41" t="s">
        <v>78</v>
      </c>
      <c r="E20" s="41" t="s">
        <v>78</v>
      </c>
      <c r="F20" s="41" t="s">
        <v>78</v>
      </c>
      <c r="G20" s="181"/>
      <c r="H20" s="184"/>
      <c r="I20" s="184"/>
    </row>
    <row r="21" spans="1:9" ht="12.75">
      <c r="A21" s="45"/>
      <c r="B21" s="42">
        <v>2020</v>
      </c>
      <c r="C21" s="42">
        <v>7.45</v>
      </c>
      <c r="D21" s="54" t="s">
        <v>79</v>
      </c>
      <c r="E21" s="42" t="s">
        <v>79</v>
      </c>
      <c r="F21" s="42">
        <v>4.44</v>
      </c>
      <c r="G21" s="139">
        <v>0</v>
      </c>
      <c r="H21" s="139">
        <v>0</v>
      </c>
      <c r="I21" s="139">
        <v>1</v>
      </c>
    </row>
    <row r="22" spans="1:9" ht="12.75">
      <c r="A22" s="46"/>
      <c r="B22" s="42">
        <v>2021</v>
      </c>
      <c r="C22" s="54" t="s">
        <v>80</v>
      </c>
      <c r="D22" s="42">
        <v>1</v>
      </c>
      <c r="E22" s="42">
        <v>75</v>
      </c>
      <c r="F22" s="42">
        <v>4.44</v>
      </c>
      <c r="G22" s="139">
        <v>0</v>
      </c>
      <c r="H22" s="139">
        <v>0</v>
      </c>
      <c r="I22" s="139">
        <v>1</v>
      </c>
    </row>
    <row r="23" spans="1:9" ht="12.75">
      <c r="A23" s="46" t="s">
        <v>81</v>
      </c>
      <c r="B23" s="42">
        <v>2022</v>
      </c>
      <c r="C23" s="54" t="s">
        <v>80</v>
      </c>
      <c r="D23" s="42">
        <v>1</v>
      </c>
      <c r="E23" s="42">
        <v>75</v>
      </c>
      <c r="F23" s="42">
        <v>4.44</v>
      </c>
      <c r="G23" s="139">
        <v>0</v>
      </c>
      <c r="H23" s="139">
        <v>0</v>
      </c>
      <c r="I23" s="139">
        <v>1</v>
      </c>
    </row>
    <row r="24" spans="1:9" ht="12.75">
      <c r="A24" s="46"/>
      <c r="B24" s="42">
        <v>2023</v>
      </c>
      <c r="C24" s="54" t="s">
        <v>80</v>
      </c>
      <c r="D24" s="42">
        <v>1</v>
      </c>
      <c r="E24" s="42">
        <v>75</v>
      </c>
      <c r="F24" s="42">
        <v>4.44</v>
      </c>
      <c r="G24" s="139">
        <v>0</v>
      </c>
      <c r="H24" s="139">
        <v>0</v>
      </c>
      <c r="I24" s="139">
        <v>1</v>
      </c>
    </row>
    <row r="25" spans="1:9" ht="12.75">
      <c r="A25" s="47"/>
      <c r="B25" s="42">
        <v>2024</v>
      </c>
      <c r="C25" s="54" t="s">
        <v>80</v>
      </c>
      <c r="D25" s="42">
        <v>1</v>
      </c>
      <c r="E25" s="42">
        <v>75</v>
      </c>
      <c r="F25" s="42">
        <v>4.44</v>
      </c>
      <c r="G25" s="139">
        <v>0</v>
      </c>
      <c r="H25" s="139">
        <v>0</v>
      </c>
      <c r="I25" s="139">
        <v>1</v>
      </c>
    </row>
  </sheetData>
  <sheetProtection/>
  <mergeCells count="3"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3" width="11.625" style="0" customWidth="1"/>
    <col min="4" max="4" width="13.25390625" style="0" customWidth="1"/>
    <col min="5" max="5" width="11.375" style="0" customWidth="1"/>
    <col min="6" max="6" width="12.25390625" style="0" customWidth="1"/>
    <col min="7" max="7" width="11.125" style="0" customWidth="1"/>
    <col min="8" max="8" width="11.625" style="0" customWidth="1"/>
  </cols>
  <sheetData>
    <row r="1" spans="1:8" ht="14.25">
      <c r="A1" s="185" t="s">
        <v>401</v>
      </c>
      <c r="B1" s="185"/>
      <c r="C1" s="185"/>
      <c r="D1" s="185"/>
      <c r="E1" s="185"/>
      <c r="F1" s="185"/>
      <c r="G1" s="75"/>
      <c r="H1" s="75"/>
    </row>
    <row r="2" spans="1:8" ht="14.25">
      <c r="A2" s="185"/>
      <c r="B2" s="185"/>
      <c r="C2" s="185"/>
      <c r="D2" s="185"/>
      <c r="E2" s="185"/>
      <c r="F2" s="185"/>
      <c r="G2" s="75"/>
      <c r="H2" s="75"/>
    </row>
    <row r="3" spans="1:8" ht="14.25">
      <c r="A3" s="186" t="s">
        <v>81</v>
      </c>
      <c r="B3" s="186"/>
      <c r="C3" s="186"/>
      <c r="D3" s="186"/>
      <c r="E3" s="186"/>
      <c r="F3" s="186"/>
      <c r="G3" s="76"/>
      <c r="H3" s="76"/>
    </row>
    <row r="4" spans="1:8" ht="15">
      <c r="A4" s="77"/>
      <c r="B4" s="77"/>
      <c r="C4" s="187" t="s">
        <v>392</v>
      </c>
      <c r="D4" s="188"/>
      <c r="E4" s="187" t="s">
        <v>393</v>
      </c>
      <c r="F4" s="188"/>
      <c r="G4" s="187" t="s">
        <v>394</v>
      </c>
      <c r="H4" s="189"/>
    </row>
    <row r="5" spans="1:8" ht="45">
      <c r="A5" s="78" t="s">
        <v>53</v>
      </c>
      <c r="B5" s="78"/>
      <c r="C5" s="78" t="s">
        <v>92</v>
      </c>
      <c r="D5" s="78" t="s">
        <v>93</v>
      </c>
      <c r="E5" s="78" t="s">
        <v>92</v>
      </c>
      <c r="F5" s="78" t="s">
        <v>93</v>
      </c>
      <c r="G5" s="78" t="s">
        <v>92</v>
      </c>
      <c r="H5" s="78" t="s">
        <v>93</v>
      </c>
    </row>
    <row r="6" spans="1:8" ht="15">
      <c r="A6" s="79">
        <v>1</v>
      </c>
      <c r="B6" s="80">
        <v>2</v>
      </c>
      <c r="C6" s="79">
        <v>5</v>
      </c>
      <c r="D6" s="79">
        <v>6</v>
      </c>
      <c r="E6" s="79">
        <v>7</v>
      </c>
      <c r="F6" s="79">
        <v>8</v>
      </c>
      <c r="G6" s="79">
        <v>3</v>
      </c>
      <c r="H6" s="79">
        <v>4</v>
      </c>
    </row>
    <row r="7" spans="1:8" ht="28.5">
      <c r="A7" s="81" t="s">
        <v>94</v>
      </c>
      <c r="B7" s="82" t="s">
        <v>95</v>
      </c>
      <c r="C7" s="135">
        <f aca="true" t="shared" si="0" ref="C7:H7">C10</f>
        <v>38865.509600000005</v>
      </c>
      <c r="D7" s="84">
        <f t="shared" si="0"/>
        <v>10.3074</v>
      </c>
      <c r="E7" s="135">
        <f t="shared" si="0"/>
        <v>36788.9211</v>
      </c>
      <c r="F7" s="84">
        <f t="shared" si="0"/>
        <v>10.41243</v>
      </c>
      <c r="G7" s="135">
        <f t="shared" si="0"/>
        <v>75654.4307</v>
      </c>
      <c r="H7" s="84">
        <f t="shared" si="0"/>
        <v>10.359915</v>
      </c>
    </row>
    <row r="8" spans="1:8" ht="15">
      <c r="A8" s="81"/>
      <c r="B8" s="85" t="s">
        <v>96</v>
      </c>
      <c r="C8" s="135"/>
      <c r="D8" s="84"/>
      <c r="E8" s="135"/>
      <c r="F8" s="84"/>
      <c r="G8" s="135"/>
      <c r="H8" s="84"/>
    </row>
    <row r="9" spans="1:8" ht="15">
      <c r="A9" s="81" t="s">
        <v>97</v>
      </c>
      <c r="B9" s="85" t="s">
        <v>98</v>
      </c>
      <c r="C9" s="135"/>
      <c r="D9" s="84"/>
      <c r="E9" s="135"/>
      <c r="F9" s="84"/>
      <c r="G9" s="135"/>
      <c r="H9" s="84"/>
    </row>
    <row r="10" spans="1:8" ht="15">
      <c r="A10" s="81" t="s">
        <v>99</v>
      </c>
      <c r="B10" s="85" t="s">
        <v>100</v>
      </c>
      <c r="C10" s="135">
        <f aca="true" t="shared" si="1" ref="C10:H10">C15+C16</f>
        <v>38865.509600000005</v>
      </c>
      <c r="D10" s="84">
        <f t="shared" si="1"/>
        <v>10.3074</v>
      </c>
      <c r="E10" s="135">
        <f t="shared" si="1"/>
        <v>36788.9211</v>
      </c>
      <c r="F10" s="84">
        <f t="shared" si="1"/>
        <v>10.41243</v>
      </c>
      <c r="G10" s="135">
        <f t="shared" si="1"/>
        <v>75654.4307</v>
      </c>
      <c r="H10" s="84">
        <f t="shared" si="1"/>
        <v>10.359915</v>
      </c>
    </row>
    <row r="11" spans="1:8" ht="15">
      <c r="A11" s="81"/>
      <c r="B11" s="85" t="s">
        <v>96</v>
      </c>
      <c r="C11" s="135"/>
      <c r="D11" s="84"/>
      <c r="E11" s="135"/>
      <c r="F11" s="84"/>
      <c r="G11" s="135"/>
      <c r="H11" s="84"/>
    </row>
    <row r="12" spans="1:8" ht="15">
      <c r="A12" s="81" t="s">
        <v>101</v>
      </c>
      <c r="B12" s="86" t="s">
        <v>102</v>
      </c>
      <c r="C12" s="135">
        <f>C10-C13</f>
        <v>38718.00660000001</v>
      </c>
      <c r="D12" s="84">
        <f>D10-D13</f>
        <v>10.27057</v>
      </c>
      <c r="E12" s="135">
        <f>E10-E13</f>
        <v>36652.9821</v>
      </c>
      <c r="F12" s="84">
        <f>F10-F13</f>
        <v>10.3756</v>
      </c>
      <c r="G12" s="135">
        <f>C12+E12</f>
        <v>75370.98870000002</v>
      </c>
      <c r="H12" s="87">
        <f>(D12+F12)/2</f>
        <v>10.323084999999999</v>
      </c>
    </row>
    <row r="13" spans="1:8" ht="15">
      <c r="A13" s="81"/>
      <c r="B13" s="88" t="s">
        <v>103</v>
      </c>
      <c r="C13" s="89">
        <f aca="true" t="shared" si="2" ref="C13:H13">C110</f>
        <v>147.503</v>
      </c>
      <c r="D13" s="90">
        <f t="shared" si="2"/>
        <v>0.03683</v>
      </c>
      <c r="E13" s="89">
        <f t="shared" si="2"/>
        <v>135.939</v>
      </c>
      <c r="F13" s="90">
        <f t="shared" si="2"/>
        <v>0.03683</v>
      </c>
      <c r="G13" s="89">
        <f t="shared" si="2"/>
        <v>283.442</v>
      </c>
      <c r="H13" s="90">
        <f t="shared" si="2"/>
        <v>0.03683</v>
      </c>
    </row>
    <row r="14" spans="1:8" ht="15">
      <c r="A14" s="81"/>
      <c r="B14" s="85"/>
      <c r="C14" s="83"/>
      <c r="D14" s="84"/>
      <c r="E14" s="83"/>
      <c r="F14" s="84"/>
      <c r="G14" s="83"/>
      <c r="H14" s="84"/>
    </row>
    <row r="15" spans="1:8" ht="15">
      <c r="A15" s="81" t="s">
        <v>104</v>
      </c>
      <c r="B15" s="82" t="s">
        <v>105</v>
      </c>
      <c r="C15" s="137">
        <f>C64+C113+C137</f>
        <v>1725.6286</v>
      </c>
      <c r="D15" s="92">
        <f>D64+D113+D137</f>
        <v>0.45765</v>
      </c>
      <c r="E15" s="137">
        <f>E64+E113+E137</f>
        <v>1633.4281</v>
      </c>
      <c r="F15" s="92">
        <f>F64+F113+F137</f>
        <v>0.46230999999999994</v>
      </c>
      <c r="G15" s="137">
        <f>C15+E15</f>
        <v>3359.0567</v>
      </c>
      <c r="H15" s="138">
        <f>(D15+F15)/2</f>
        <v>0.45997999999999994</v>
      </c>
    </row>
    <row r="16" spans="1:8" ht="28.5">
      <c r="A16" s="93" t="s">
        <v>106</v>
      </c>
      <c r="B16" s="82" t="s">
        <v>107</v>
      </c>
      <c r="C16" s="91">
        <f>C18+C28</f>
        <v>37139.881</v>
      </c>
      <c r="D16" s="92">
        <f>D18+D28</f>
        <v>9.84975</v>
      </c>
      <c r="E16" s="91">
        <f>E18+E28</f>
        <v>35155.493</v>
      </c>
      <c r="F16" s="92">
        <f>F18+F28</f>
        <v>9.95012</v>
      </c>
      <c r="G16" s="91">
        <f>G18+G28</f>
        <v>72295.374</v>
      </c>
      <c r="H16" s="92">
        <f>H18+H28-0.00002</f>
        <v>9.899935000000001</v>
      </c>
    </row>
    <row r="17" spans="1:8" ht="15">
      <c r="A17" s="81"/>
      <c r="B17" s="85" t="s">
        <v>108</v>
      </c>
      <c r="C17" s="83"/>
      <c r="D17" s="84"/>
      <c r="E17" s="83"/>
      <c r="F17" s="84"/>
      <c r="G17" s="83"/>
      <c r="H17" s="84"/>
    </row>
    <row r="18" spans="1:8" ht="24.75" customHeight="1">
      <c r="A18" s="81" t="s">
        <v>109</v>
      </c>
      <c r="B18" s="85" t="s">
        <v>110</v>
      </c>
      <c r="C18" s="94">
        <f aca="true" t="shared" si="3" ref="C18:H18">C19+C22</f>
        <v>3257.95</v>
      </c>
      <c r="D18" s="87">
        <f t="shared" si="3"/>
        <v>0.87344</v>
      </c>
      <c r="E18" s="94">
        <f t="shared" si="3"/>
        <v>3244.9</v>
      </c>
      <c r="F18" s="87">
        <f t="shared" si="3"/>
        <v>0.86978</v>
      </c>
      <c r="G18" s="94">
        <f t="shared" si="3"/>
        <v>6502.85</v>
      </c>
      <c r="H18" s="87">
        <f t="shared" si="3"/>
        <v>0.8716299999999999</v>
      </c>
    </row>
    <row r="19" spans="1:8" ht="22.5" customHeight="1">
      <c r="A19" s="81" t="s">
        <v>111</v>
      </c>
      <c r="B19" s="85" t="s">
        <v>112</v>
      </c>
      <c r="C19" s="94">
        <f>C117+C141</f>
        <v>130</v>
      </c>
      <c r="D19" s="87">
        <f>D117+D141</f>
        <v>0.043</v>
      </c>
      <c r="E19" s="94">
        <f>E117+E141</f>
        <v>127</v>
      </c>
      <c r="F19" s="87">
        <f>F117+F141</f>
        <v>0.042</v>
      </c>
      <c r="G19" s="94">
        <f>G117+G141</f>
        <v>257</v>
      </c>
      <c r="H19" s="87">
        <f>(D19+F19)/2</f>
        <v>0.042499999999999996</v>
      </c>
    </row>
    <row r="20" spans="1:8" ht="22.5" customHeight="1">
      <c r="A20" s="81" t="s">
        <v>113</v>
      </c>
      <c r="B20" s="85" t="s">
        <v>114</v>
      </c>
      <c r="C20" s="95"/>
      <c r="D20" s="96"/>
      <c r="E20" s="95"/>
      <c r="F20" s="96"/>
      <c r="G20" s="95"/>
      <c r="H20" s="97"/>
    </row>
    <row r="21" spans="1:8" ht="33.75" customHeight="1">
      <c r="A21" s="81" t="s">
        <v>115</v>
      </c>
      <c r="B21" s="85" t="s">
        <v>116</v>
      </c>
      <c r="C21" s="95"/>
      <c r="D21" s="96"/>
      <c r="E21" s="95"/>
      <c r="F21" s="96"/>
      <c r="G21" s="95"/>
      <c r="H21" s="97"/>
    </row>
    <row r="22" spans="1:8" ht="15">
      <c r="A22" s="81" t="s">
        <v>117</v>
      </c>
      <c r="B22" s="85" t="s">
        <v>118</v>
      </c>
      <c r="C22" s="95">
        <f>C71+C120+C144</f>
        <v>3127.95</v>
      </c>
      <c r="D22" s="96">
        <f>D71+D120+D144</f>
        <v>0.83044</v>
      </c>
      <c r="E22" s="95">
        <f>E71+E120+E144</f>
        <v>3117.9</v>
      </c>
      <c r="F22" s="96">
        <f>F71+F120+F144</f>
        <v>0.82778</v>
      </c>
      <c r="G22" s="95">
        <f>G71+G120+G144</f>
        <v>6245.85</v>
      </c>
      <c r="H22" s="96">
        <f>H71+H120+H144+0.00001</f>
        <v>0.8291299999999999</v>
      </c>
    </row>
    <row r="23" spans="1:8" ht="15">
      <c r="A23" s="81" t="s">
        <v>119</v>
      </c>
      <c r="B23" s="85" t="s">
        <v>120</v>
      </c>
      <c r="C23" s="95"/>
      <c r="D23" s="96"/>
      <c r="E23" s="95"/>
      <c r="F23" s="96"/>
      <c r="G23" s="95"/>
      <c r="H23" s="97"/>
    </row>
    <row r="24" spans="1:8" ht="15">
      <c r="A24" s="81" t="s">
        <v>121</v>
      </c>
      <c r="B24" s="85" t="s">
        <v>122</v>
      </c>
      <c r="C24" s="95"/>
      <c r="D24" s="96"/>
      <c r="E24" s="95"/>
      <c r="F24" s="96"/>
      <c r="G24" s="95"/>
      <c r="H24" s="97"/>
    </row>
    <row r="25" spans="1:8" ht="15">
      <c r="A25" s="81" t="s">
        <v>123</v>
      </c>
      <c r="B25" s="85" t="s">
        <v>124</v>
      </c>
      <c r="C25" s="95"/>
      <c r="D25" s="96"/>
      <c r="E25" s="95"/>
      <c r="F25" s="96"/>
      <c r="G25" s="95"/>
      <c r="H25" s="97"/>
    </row>
    <row r="26" spans="1:8" ht="15">
      <c r="A26" s="81" t="s">
        <v>125</v>
      </c>
      <c r="B26" s="85" t="s">
        <v>120</v>
      </c>
      <c r="C26" s="95"/>
      <c r="D26" s="96"/>
      <c r="E26" s="95"/>
      <c r="F26" s="96"/>
      <c r="G26" s="95"/>
      <c r="H26" s="97"/>
    </row>
    <row r="27" spans="1:8" ht="15">
      <c r="A27" s="81" t="s">
        <v>126</v>
      </c>
      <c r="B27" s="85" t="s">
        <v>122</v>
      </c>
      <c r="C27" s="95"/>
      <c r="D27" s="96"/>
      <c r="E27" s="95"/>
      <c r="F27" s="96"/>
      <c r="G27" s="95"/>
      <c r="H27" s="97"/>
    </row>
    <row r="28" spans="1:8" ht="15">
      <c r="A28" s="81" t="s">
        <v>127</v>
      </c>
      <c r="B28" s="85" t="s">
        <v>128</v>
      </c>
      <c r="C28" s="95">
        <f aca="true" t="shared" si="4" ref="C28:H28">C29+C31+C30+C32</f>
        <v>33881.931000000004</v>
      </c>
      <c r="D28" s="96">
        <f t="shared" si="4"/>
        <v>8.97631</v>
      </c>
      <c r="E28" s="95">
        <f t="shared" si="4"/>
        <v>31910.593000000004</v>
      </c>
      <c r="F28" s="96">
        <f t="shared" si="4"/>
        <v>9.08034</v>
      </c>
      <c r="G28" s="95">
        <f t="shared" si="4"/>
        <v>65792.52399999999</v>
      </c>
      <c r="H28" s="96">
        <f t="shared" si="4"/>
        <v>9.028325</v>
      </c>
    </row>
    <row r="29" spans="1:8" ht="15">
      <c r="A29" s="81" t="s">
        <v>129</v>
      </c>
      <c r="B29" s="98" t="s">
        <v>103</v>
      </c>
      <c r="C29" s="99">
        <f aca="true" t="shared" si="5" ref="C29:H29">C129+C78</f>
        <v>27863.506</v>
      </c>
      <c r="D29" s="100">
        <f t="shared" si="5"/>
        <v>7.19092</v>
      </c>
      <c r="E29" s="99">
        <f t="shared" si="5"/>
        <v>25678.974000000002</v>
      </c>
      <c r="F29" s="100">
        <f t="shared" si="5"/>
        <v>7.19092</v>
      </c>
      <c r="G29" s="99">
        <f t="shared" si="5"/>
        <v>53542.479999999996</v>
      </c>
      <c r="H29" s="100">
        <f t="shared" si="5"/>
        <v>7.19092</v>
      </c>
    </row>
    <row r="30" spans="1:8" ht="15">
      <c r="A30" s="81" t="s">
        <v>130</v>
      </c>
      <c r="B30" s="98" t="s">
        <v>131</v>
      </c>
      <c r="C30" s="99">
        <f aca="true" t="shared" si="6" ref="C30:H30">C128</f>
        <v>18.434</v>
      </c>
      <c r="D30" s="100">
        <f t="shared" si="6"/>
        <v>0.004</v>
      </c>
      <c r="E30" s="99">
        <f t="shared" si="6"/>
        <v>12.221</v>
      </c>
      <c r="F30" s="100">
        <f t="shared" si="6"/>
        <v>0.003</v>
      </c>
      <c r="G30" s="99">
        <f t="shared" si="6"/>
        <v>30.655</v>
      </c>
      <c r="H30" s="100">
        <f t="shared" si="6"/>
        <v>0.0035</v>
      </c>
    </row>
    <row r="31" spans="1:8" ht="15">
      <c r="A31" s="81" t="s">
        <v>132</v>
      </c>
      <c r="B31" s="98" t="s">
        <v>133</v>
      </c>
      <c r="C31" s="99">
        <f aca="true" t="shared" si="7" ref="C31:H31">C127</f>
        <v>5300</v>
      </c>
      <c r="D31" s="100">
        <f t="shared" si="7"/>
        <v>1.6</v>
      </c>
      <c r="E31" s="99">
        <f t="shared" si="7"/>
        <v>5500</v>
      </c>
      <c r="F31" s="100">
        <f t="shared" si="7"/>
        <v>1.7</v>
      </c>
      <c r="G31" s="99">
        <f t="shared" si="7"/>
        <v>10800</v>
      </c>
      <c r="H31" s="100">
        <f t="shared" si="7"/>
        <v>1.65</v>
      </c>
    </row>
    <row r="32" spans="1:8" ht="15">
      <c r="A32" s="81" t="s">
        <v>132</v>
      </c>
      <c r="B32" s="98" t="s">
        <v>395</v>
      </c>
      <c r="C32" s="99">
        <f aca="true" t="shared" si="8" ref="C32:H32">C130</f>
        <v>699.991</v>
      </c>
      <c r="D32" s="100">
        <f t="shared" si="8"/>
        <v>0.18139</v>
      </c>
      <c r="E32" s="99">
        <f t="shared" si="8"/>
        <v>719.398</v>
      </c>
      <c r="F32" s="100">
        <f t="shared" si="8"/>
        <v>0.18642</v>
      </c>
      <c r="G32" s="99">
        <f t="shared" si="8"/>
        <v>1419.3890000000001</v>
      </c>
      <c r="H32" s="100">
        <f t="shared" si="8"/>
        <v>0.18390499999999999</v>
      </c>
    </row>
    <row r="33" spans="1:8" ht="15">
      <c r="A33" s="81" t="s">
        <v>134</v>
      </c>
      <c r="B33" s="82" t="s">
        <v>135</v>
      </c>
      <c r="C33" s="83"/>
      <c r="D33" s="84"/>
      <c r="E33" s="83"/>
      <c r="F33" s="84"/>
      <c r="G33" s="83"/>
      <c r="H33" s="84"/>
    </row>
    <row r="34" spans="1:8" ht="15">
      <c r="A34" s="81"/>
      <c r="B34" s="85" t="s">
        <v>96</v>
      </c>
      <c r="C34" s="83"/>
      <c r="D34" s="84"/>
      <c r="E34" s="83"/>
      <c r="F34" s="84"/>
      <c r="G34" s="83"/>
      <c r="H34" s="101"/>
    </row>
    <row r="35" spans="1:8" ht="15">
      <c r="A35" s="81" t="s">
        <v>136</v>
      </c>
      <c r="B35" s="85" t="s">
        <v>98</v>
      </c>
      <c r="C35" s="83"/>
      <c r="D35" s="84"/>
      <c r="E35" s="83"/>
      <c r="F35" s="84"/>
      <c r="G35" s="83"/>
      <c r="H35" s="101"/>
    </row>
    <row r="36" spans="1:8" ht="15">
      <c r="A36" s="81" t="s">
        <v>137</v>
      </c>
      <c r="B36" s="85" t="s">
        <v>100</v>
      </c>
      <c r="C36" s="83"/>
      <c r="D36" s="84"/>
      <c r="E36" s="83"/>
      <c r="F36" s="84"/>
      <c r="G36" s="83"/>
      <c r="H36" s="101"/>
    </row>
    <row r="37" spans="1:8" ht="15">
      <c r="A37" s="81" t="s">
        <v>138</v>
      </c>
      <c r="B37" s="85" t="s">
        <v>139</v>
      </c>
      <c r="C37" s="83"/>
      <c r="D37" s="84"/>
      <c r="E37" s="83"/>
      <c r="F37" s="84"/>
      <c r="G37" s="83"/>
      <c r="H37" s="101"/>
    </row>
    <row r="38" spans="1:8" ht="15">
      <c r="A38" s="81" t="s">
        <v>140</v>
      </c>
      <c r="B38" s="85" t="s">
        <v>141</v>
      </c>
      <c r="C38" s="83"/>
      <c r="D38" s="84"/>
      <c r="E38" s="83"/>
      <c r="F38" s="84"/>
      <c r="G38" s="83"/>
      <c r="H38" s="101"/>
    </row>
    <row r="39" spans="1:8" ht="15">
      <c r="A39" s="81"/>
      <c r="B39" s="85" t="s">
        <v>108</v>
      </c>
      <c r="C39" s="83"/>
      <c r="D39" s="84"/>
      <c r="E39" s="83"/>
      <c r="F39" s="84"/>
      <c r="G39" s="83"/>
      <c r="H39" s="101"/>
    </row>
    <row r="40" spans="1:8" ht="15">
      <c r="A40" s="81" t="s">
        <v>142</v>
      </c>
      <c r="B40" s="85" t="s">
        <v>110</v>
      </c>
      <c r="C40" s="83"/>
      <c r="D40" s="84"/>
      <c r="E40" s="83"/>
      <c r="F40" s="84"/>
      <c r="G40" s="83"/>
      <c r="H40" s="101"/>
    </row>
    <row r="41" spans="1:8" ht="15">
      <c r="A41" s="81" t="s">
        <v>143</v>
      </c>
      <c r="B41" s="85" t="s">
        <v>144</v>
      </c>
      <c r="C41" s="83"/>
      <c r="D41" s="84"/>
      <c r="E41" s="83"/>
      <c r="F41" s="84"/>
      <c r="G41" s="83"/>
      <c r="H41" s="101"/>
    </row>
    <row r="42" spans="1:8" ht="15">
      <c r="A42" s="81" t="s">
        <v>145</v>
      </c>
      <c r="B42" s="85" t="s">
        <v>114</v>
      </c>
      <c r="C42" s="83"/>
      <c r="D42" s="84"/>
      <c r="E42" s="83"/>
      <c r="F42" s="84"/>
      <c r="G42" s="83"/>
      <c r="H42" s="101"/>
    </row>
    <row r="43" spans="1:8" ht="15">
      <c r="A43" s="81" t="s">
        <v>146</v>
      </c>
      <c r="B43" s="85" t="s">
        <v>116</v>
      </c>
      <c r="C43" s="83"/>
      <c r="D43" s="84"/>
      <c r="E43" s="83"/>
      <c r="F43" s="84"/>
      <c r="G43" s="83"/>
      <c r="H43" s="101"/>
    </row>
    <row r="44" spans="1:8" ht="15">
      <c r="A44" s="81" t="s">
        <v>147</v>
      </c>
      <c r="B44" s="85" t="s">
        <v>148</v>
      </c>
      <c r="C44" s="83"/>
      <c r="D44" s="84"/>
      <c r="E44" s="83"/>
      <c r="F44" s="84"/>
      <c r="G44" s="83"/>
      <c r="H44" s="101"/>
    </row>
    <row r="45" spans="1:8" ht="15">
      <c r="A45" s="81" t="s">
        <v>149</v>
      </c>
      <c r="B45" s="85" t="s">
        <v>120</v>
      </c>
      <c r="C45" s="83"/>
      <c r="D45" s="84"/>
      <c r="E45" s="83"/>
      <c r="F45" s="84"/>
      <c r="G45" s="83"/>
      <c r="H45" s="101"/>
    </row>
    <row r="46" spans="1:8" ht="15">
      <c r="A46" s="81" t="s">
        <v>150</v>
      </c>
      <c r="B46" s="85" t="s">
        <v>122</v>
      </c>
      <c r="C46" s="83"/>
      <c r="D46" s="84"/>
      <c r="E46" s="83"/>
      <c r="F46" s="84"/>
      <c r="G46" s="83"/>
      <c r="H46" s="101"/>
    </row>
    <row r="47" spans="1:8" ht="15">
      <c r="A47" s="81" t="s">
        <v>151</v>
      </c>
      <c r="B47" s="85" t="s">
        <v>124</v>
      </c>
      <c r="C47" s="83"/>
      <c r="D47" s="84"/>
      <c r="E47" s="83"/>
      <c r="F47" s="84"/>
      <c r="G47" s="83"/>
      <c r="H47" s="101"/>
    </row>
    <row r="48" spans="1:8" ht="15">
      <c r="A48" s="81" t="s">
        <v>152</v>
      </c>
      <c r="B48" s="85" t="s">
        <v>120</v>
      </c>
      <c r="C48" s="83"/>
      <c r="D48" s="84"/>
      <c r="E48" s="83"/>
      <c r="F48" s="84"/>
      <c r="G48" s="83"/>
      <c r="H48" s="101"/>
    </row>
    <row r="49" spans="1:8" ht="15">
      <c r="A49" s="81" t="s">
        <v>153</v>
      </c>
      <c r="B49" s="85" t="s">
        <v>122</v>
      </c>
      <c r="C49" s="83"/>
      <c r="D49" s="84"/>
      <c r="E49" s="83"/>
      <c r="F49" s="84"/>
      <c r="G49" s="83"/>
      <c r="H49" s="101"/>
    </row>
    <row r="50" spans="1:8" ht="15">
      <c r="A50" s="81" t="s">
        <v>154</v>
      </c>
      <c r="B50" s="85" t="s">
        <v>128</v>
      </c>
      <c r="C50" s="83"/>
      <c r="D50" s="84"/>
      <c r="E50" s="83"/>
      <c r="F50" s="84"/>
      <c r="G50" s="83"/>
      <c r="H50" s="101"/>
    </row>
    <row r="51" spans="1:8" ht="15">
      <c r="A51" s="81" t="s">
        <v>155</v>
      </c>
      <c r="B51" s="82" t="s">
        <v>156</v>
      </c>
      <c r="C51" s="83"/>
      <c r="D51" s="84"/>
      <c r="E51" s="83"/>
      <c r="F51" s="84"/>
      <c r="G51" s="83"/>
      <c r="H51" s="101"/>
    </row>
    <row r="52" spans="1:8" ht="15">
      <c r="A52" s="81" t="s">
        <v>157</v>
      </c>
      <c r="B52" s="102" t="s">
        <v>158</v>
      </c>
      <c r="C52" s="83"/>
      <c r="D52" s="84"/>
      <c r="E52" s="83"/>
      <c r="F52" s="84"/>
      <c r="G52" s="83"/>
      <c r="H52" s="101"/>
    </row>
    <row r="53" spans="1:8" ht="15">
      <c r="A53" s="81" t="s">
        <v>159</v>
      </c>
      <c r="B53" s="102" t="s">
        <v>160</v>
      </c>
      <c r="C53" s="83"/>
      <c r="D53" s="84"/>
      <c r="E53" s="83"/>
      <c r="F53" s="84"/>
      <c r="G53" s="83"/>
      <c r="H53" s="101"/>
    </row>
    <row r="54" spans="1:8" ht="15">
      <c r="A54" s="81" t="s">
        <v>161</v>
      </c>
      <c r="B54" s="102" t="s">
        <v>162</v>
      </c>
      <c r="C54" s="83"/>
      <c r="D54" s="84"/>
      <c r="E54" s="83"/>
      <c r="F54" s="84"/>
      <c r="G54" s="83"/>
      <c r="H54" s="101"/>
    </row>
    <row r="55" spans="1:8" ht="15">
      <c r="A55" s="81" t="s">
        <v>163</v>
      </c>
      <c r="B55" s="102" t="s">
        <v>164</v>
      </c>
      <c r="C55" s="83"/>
      <c r="D55" s="84"/>
      <c r="E55" s="83"/>
      <c r="F55" s="84"/>
      <c r="G55" s="83"/>
      <c r="H55" s="101"/>
    </row>
    <row r="56" spans="1:8" ht="28.5">
      <c r="A56" s="81" t="s">
        <v>165</v>
      </c>
      <c r="B56" s="82" t="s">
        <v>166</v>
      </c>
      <c r="C56" s="135">
        <f aca="true" t="shared" si="9" ref="C56:H56">C12</f>
        <v>38718.00660000001</v>
      </c>
      <c r="D56" s="84">
        <f t="shared" si="9"/>
        <v>10.27057</v>
      </c>
      <c r="E56" s="135">
        <f t="shared" si="9"/>
        <v>36652.9821</v>
      </c>
      <c r="F56" s="84">
        <f t="shared" si="9"/>
        <v>10.3756</v>
      </c>
      <c r="G56" s="83">
        <f t="shared" si="9"/>
        <v>75370.98870000002</v>
      </c>
      <c r="H56" s="84">
        <f t="shared" si="9"/>
        <v>10.323084999999999</v>
      </c>
    </row>
    <row r="57" spans="1:8" ht="15">
      <c r="A57" s="81"/>
      <c r="B57" s="85" t="s">
        <v>96</v>
      </c>
      <c r="C57" s="83"/>
      <c r="D57" s="84"/>
      <c r="E57" s="83"/>
      <c r="F57" s="84"/>
      <c r="G57" s="83"/>
      <c r="H57" s="84"/>
    </row>
    <row r="58" spans="1:8" ht="15">
      <c r="A58" s="81" t="s">
        <v>167</v>
      </c>
      <c r="B58" s="85" t="s">
        <v>98</v>
      </c>
      <c r="C58" s="83"/>
      <c r="D58" s="84"/>
      <c r="E58" s="83"/>
      <c r="F58" s="84"/>
      <c r="G58" s="83"/>
      <c r="H58" s="84"/>
    </row>
    <row r="59" spans="1:8" ht="15">
      <c r="A59" s="81" t="s">
        <v>168</v>
      </c>
      <c r="B59" s="85" t="s">
        <v>100</v>
      </c>
      <c r="C59" s="83"/>
      <c r="D59" s="84"/>
      <c r="E59" s="83"/>
      <c r="F59" s="84"/>
      <c r="G59" s="83"/>
      <c r="H59" s="84"/>
    </row>
    <row r="60" spans="1:8" ht="15">
      <c r="A60" s="81"/>
      <c r="B60" s="85" t="s">
        <v>96</v>
      </c>
      <c r="C60" s="83"/>
      <c r="D60" s="84"/>
      <c r="E60" s="83"/>
      <c r="F60" s="84"/>
      <c r="G60" s="83"/>
      <c r="H60" s="84"/>
    </row>
    <row r="61" spans="1:8" ht="15">
      <c r="A61" s="81" t="s">
        <v>169</v>
      </c>
      <c r="B61" s="85" t="s">
        <v>170</v>
      </c>
      <c r="C61" s="135">
        <f aca="true" t="shared" si="10" ref="C61:H61">C64+C65+C81</f>
        <v>38718.0066</v>
      </c>
      <c r="D61" s="84">
        <f t="shared" si="10"/>
        <v>10.27057</v>
      </c>
      <c r="E61" s="135">
        <f t="shared" si="10"/>
        <v>36652.9821</v>
      </c>
      <c r="F61" s="84">
        <f t="shared" si="10"/>
        <v>10.3756</v>
      </c>
      <c r="G61" s="135">
        <f t="shared" si="10"/>
        <v>75370.9887</v>
      </c>
      <c r="H61" s="84">
        <f t="shared" si="10"/>
        <v>10.323085</v>
      </c>
    </row>
    <row r="62" spans="1:8" ht="15">
      <c r="A62" s="81" t="s">
        <v>171</v>
      </c>
      <c r="B62" s="85" t="s">
        <v>172</v>
      </c>
      <c r="C62" s="83"/>
      <c r="D62" s="84"/>
      <c r="E62" s="83"/>
      <c r="F62" s="84"/>
      <c r="G62" s="83"/>
      <c r="H62" s="84"/>
    </row>
    <row r="63" spans="1:8" ht="15">
      <c r="A63" s="81"/>
      <c r="B63" s="85" t="s">
        <v>173</v>
      </c>
      <c r="C63" s="83"/>
      <c r="D63" s="84"/>
      <c r="E63" s="83"/>
      <c r="F63" s="84"/>
      <c r="G63" s="83"/>
      <c r="H63" s="84"/>
    </row>
    <row r="64" spans="1:8" ht="15">
      <c r="A64" s="81" t="s">
        <v>174</v>
      </c>
      <c r="B64" s="82" t="s">
        <v>175</v>
      </c>
      <c r="C64" s="103">
        <v>1393.6577</v>
      </c>
      <c r="D64" s="104">
        <v>0.36961</v>
      </c>
      <c r="E64" s="103">
        <v>1292.167</v>
      </c>
      <c r="F64" s="104">
        <v>0.36572</v>
      </c>
      <c r="G64" s="107">
        <f>C64+E64</f>
        <v>2685.8247</v>
      </c>
      <c r="H64" s="84">
        <f>(D64+F64)/2</f>
        <v>0.367665</v>
      </c>
    </row>
    <row r="65" spans="1:8" ht="15">
      <c r="A65" s="81" t="s">
        <v>176</v>
      </c>
      <c r="B65" s="82" t="s">
        <v>141</v>
      </c>
      <c r="C65" s="83">
        <f aca="true" t="shared" si="11" ref="C65:H65">C67+C77</f>
        <v>29995.026</v>
      </c>
      <c r="D65" s="84">
        <f t="shared" si="11"/>
        <v>7.75722</v>
      </c>
      <c r="E65" s="83">
        <f t="shared" si="11"/>
        <v>27810.686</v>
      </c>
      <c r="F65" s="84">
        <f t="shared" si="11"/>
        <v>7.75616</v>
      </c>
      <c r="G65" s="83">
        <f t="shared" si="11"/>
        <v>57805.712</v>
      </c>
      <c r="H65" s="84">
        <f t="shared" si="11"/>
        <v>7.756690000000001</v>
      </c>
    </row>
    <row r="66" spans="1:8" ht="15">
      <c r="A66" s="81"/>
      <c r="B66" s="85" t="s">
        <v>108</v>
      </c>
      <c r="C66" s="83"/>
      <c r="D66" s="84"/>
      <c r="E66" s="83"/>
      <c r="F66" s="84"/>
      <c r="G66" s="83"/>
      <c r="H66" s="84"/>
    </row>
    <row r="67" spans="1:8" ht="15">
      <c r="A67" s="81" t="s">
        <v>177</v>
      </c>
      <c r="B67" s="85" t="s">
        <v>110</v>
      </c>
      <c r="C67" s="83">
        <f aca="true" t="shared" si="12" ref="C67:H67">C71</f>
        <v>2185</v>
      </c>
      <c r="D67" s="84">
        <f t="shared" si="12"/>
        <v>0.5801</v>
      </c>
      <c r="E67" s="83">
        <f t="shared" si="12"/>
        <v>2181</v>
      </c>
      <c r="F67" s="84">
        <f t="shared" si="12"/>
        <v>0.57904</v>
      </c>
      <c r="G67" s="83">
        <f t="shared" si="12"/>
        <v>4366</v>
      </c>
      <c r="H67" s="84">
        <f t="shared" si="12"/>
        <v>0.5795699999999999</v>
      </c>
    </row>
    <row r="68" spans="1:8" ht="15">
      <c r="A68" s="81" t="s">
        <v>178</v>
      </c>
      <c r="B68" s="85" t="s">
        <v>144</v>
      </c>
      <c r="C68" s="83"/>
      <c r="D68" s="84"/>
      <c r="E68" s="83"/>
      <c r="F68" s="84"/>
      <c r="G68" s="83"/>
      <c r="H68" s="84"/>
    </row>
    <row r="69" spans="1:8" ht="15">
      <c r="A69" s="81" t="s">
        <v>179</v>
      </c>
      <c r="B69" s="85" t="s">
        <v>114</v>
      </c>
      <c r="C69" s="83"/>
      <c r="D69" s="84"/>
      <c r="E69" s="83"/>
      <c r="F69" s="84"/>
      <c r="G69" s="83"/>
      <c r="H69" s="84"/>
    </row>
    <row r="70" spans="1:8" ht="15">
      <c r="A70" s="81" t="s">
        <v>180</v>
      </c>
      <c r="B70" s="85" t="s">
        <v>116</v>
      </c>
      <c r="C70" s="83"/>
      <c r="D70" s="84"/>
      <c r="E70" s="83"/>
      <c r="F70" s="84"/>
      <c r="G70" s="83"/>
      <c r="H70" s="84"/>
    </row>
    <row r="71" spans="1:8" ht="15">
      <c r="A71" s="81" t="s">
        <v>181</v>
      </c>
      <c r="B71" s="85" t="s">
        <v>118</v>
      </c>
      <c r="C71" s="83">
        <f>C73+C72</f>
        <v>2185</v>
      </c>
      <c r="D71" s="84">
        <f>D73+D72</f>
        <v>0.5801</v>
      </c>
      <c r="E71" s="83">
        <f>E73+E72</f>
        <v>2181</v>
      </c>
      <c r="F71" s="84">
        <f>F73+F72</f>
        <v>0.57904</v>
      </c>
      <c r="G71" s="83">
        <f>C71+E71</f>
        <v>4366</v>
      </c>
      <c r="H71" s="84">
        <f>(D71+F71)/2</f>
        <v>0.5795699999999999</v>
      </c>
    </row>
    <row r="72" spans="1:8" ht="15">
      <c r="A72" s="81" t="s">
        <v>182</v>
      </c>
      <c r="B72" s="85" t="s">
        <v>120</v>
      </c>
      <c r="C72" s="83"/>
      <c r="D72" s="84"/>
      <c r="E72" s="83"/>
      <c r="F72" s="84"/>
      <c r="G72" s="83"/>
      <c r="H72" s="84"/>
    </row>
    <row r="73" spans="1:8" ht="15">
      <c r="A73" s="81" t="s">
        <v>183</v>
      </c>
      <c r="B73" s="85" t="s">
        <v>122</v>
      </c>
      <c r="C73" s="83">
        <v>2185</v>
      </c>
      <c r="D73" s="84">
        <v>0.5801</v>
      </c>
      <c r="E73" s="83">
        <v>2181</v>
      </c>
      <c r="F73" s="84">
        <v>0.57904</v>
      </c>
      <c r="G73" s="83">
        <f>G71</f>
        <v>4366</v>
      </c>
      <c r="H73" s="84">
        <f>H71</f>
        <v>0.5795699999999999</v>
      </c>
    </row>
    <row r="74" spans="1:8" ht="15">
      <c r="A74" s="81" t="s">
        <v>184</v>
      </c>
      <c r="B74" s="85" t="s">
        <v>124</v>
      </c>
      <c r="C74" s="83"/>
      <c r="D74" s="84"/>
      <c r="E74" s="83"/>
      <c r="F74" s="84"/>
      <c r="G74" s="83"/>
      <c r="H74" s="84"/>
    </row>
    <row r="75" spans="1:8" ht="15">
      <c r="A75" s="81" t="s">
        <v>185</v>
      </c>
      <c r="B75" s="85" t="s">
        <v>120</v>
      </c>
      <c r="C75" s="83"/>
      <c r="D75" s="84"/>
      <c r="E75" s="83"/>
      <c r="F75" s="84"/>
      <c r="G75" s="83"/>
      <c r="H75" s="84"/>
    </row>
    <row r="76" spans="1:8" ht="15">
      <c r="A76" s="81" t="s">
        <v>186</v>
      </c>
      <c r="B76" s="85" t="s">
        <v>122</v>
      </c>
      <c r="C76" s="83"/>
      <c r="D76" s="84"/>
      <c r="E76" s="83"/>
      <c r="F76" s="84"/>
      <c r="G76" s="83"/>
      <c r="H76" s="84"/>
    </row>
    <row r="77" spans="1:8" ht="15">
      <c r="A77" s="81" t="s">
        <v>187</v>
      </c>
      <c r="B77" s="85" t="s">
        <v>128</v>
      </c>
      <c r="C77" s="83">
        <f aca="true" t="shared" si="13" ref="C77:H77">C78</f>
        <v>27810.026</v>
      </c>
      <c r="D77" s="84">
        <f t="shared" si="13"/>
        <v>7.17712</v>
      </c>
      <c r="E77" s="83">
        <f t="shared" si="13"/>
        <v>25629.686</v>
      </c>
      <c r="F77" s="84">
        <f t="shared" si="13"/>
        <v>7.17712</v>
      </c>
      <c r="G77" s="83">
        <f t="shared" si="13"/>
        <v>53439.712</v>
      </c>
      <c r="H77" s="84">
        <f t="shared" si="13"/>
        <v>7.17712</v>
      </c>
    </row>
    <row r="78" spans="1:8" ht="15">
      <c r="A78" s="81"/>
      <c r="B78" s="98" t="s">
        <v>103</v>
      </c>
      <c r="C78" s="89">
        <v>27810.026</v>
      </c>
      <c r="D78" s="90">
        <v>7.17712</v>
      </c>
      <c r="E78" s="89">
        <v>25629.686</v>
      </c>
      <c r="F78" s="90">
        <v>7.17712</v>
      </c>
      <c r="G78" s="105">
        <f>C78+E78</f>
        <v>53439.712</v>
      </c>
      <c r="H78" s="90">
        <f>(D78+F78)/2</f>
        <v>7.17712</v>
      </c>
    </row>
    <row r="79" spans="1:8" ht="15">
      <c r="A79" s="81" t="s">
        <v>188</v>
      </c>
      <c r="B79" s="82" t="s">
        <v>189</v>
      </c>
      <c r="C79" s="135">
        <f aca="true" t="shared" si="14" ref="C79:H79">C81</f>
        <v>7329.322899999999</v>
      </c>
      <c r="D79" s="84">
        <f t="shared" si="14"/>
        <v>2.1437399999999998</v>
      </c>
      <c r="E79" s="135">
        <f t="shared" si="14"/>
        <v>7550.129099999999</v>
      </c>
      <c r="F79" s="84">
        <f t="shared" si="14"/>
        <v>2.25372</v>
      </c>
      <c r="G79" s="83">
        <f t="shared" si="14"/>
        <v>14879.452000000001</v>
      </c>
      <c r="H79" s="84">
        <f t="shared" si="14"/>
        <v>2.19873</v>
      </c>
    </row>
    <row r="80" spans="1:8" ht="15">
      <c r="A80" s="81" t="s">
        <v>190</v>
      </c>
      <c r="B80" s="102" t="s">
        <v>160</v>
      </c>
      <c r="C80" s="83"/>
      <c r="D80" s="84"/>
      <c r="E80" s="83"/>
      <c r="F80" s="84"/>
      <c r="G80" s="83"/>
      <c r="H80" s="84"/>
    </row>
    <row r="81" spans="1:8" ht="15">
      <c r="A81" s="81" t="s">
        <v>191</v>
      </c>
      <c r="B81" s="102" t="s">
        <v>162</v>
      </c>
      <c r="C81" s="136">
        <f aca="true" t="shared" si="15" ref="C81:H81">C105-C110</f>
        <v>7329.322899999999</v>
      </c>
      <c r="D81" s="90">
        <f t="shared" si="15"/>
        <v>2.1437399999999998</v>
      </c>
      <c r="E81" s="136">
        <f t="shared" si="15"/>
        <v>7550.129099999999</v>
      </c>
      <c r="F81" s="90">
        <f t="shared" si="15"/>
        <v>2.25372</v>
      </c>
      <c r="G81" s="89">
        <f t="shared" si="15"/>
        <v>14879.452000000001</v>
      </c>
      <c r="H81" s="90">
        <f>H105-H110+0.00001</f>
        <v>2.19873</v>
      </c>
    </row>
    <row r="82" spans="1:8" ht="15">
      <c r="A82" s="81" t="s">
        <v>192</v>
      </c>
      <c r="B82" s="102" t="s">
        <v>164</v>
      </c>
      <c r="C82" s="83"/>
      <c r="D82" s="84"/>
      <c r="E82" s="83"/>
      <c r="F82" s="84"/>
      <c r="G82" s="83"/>
      <c r="H82" s="101"/>
    </row>
    <row r="83" spans="1:8" ht="15">
      <c r="A83" s="81" t="s">
        <v>193</v>
      </c>
      <c r="B83" s="82" t="s">
        <v>194</v>
      </c>
      <c r="C83" s="83"/>
      <c r="D83" s="84"/>
      <c r="E83" s="83"/>
      <c r="F83" s="84"/>
      <c r="G83" s="83"/>
      <c r="H83" s="101"/>
    </row>
    <row r="84" spans="1:8" ht="15">
      <c r="A84" s="81"/>
      <c r="B84" s="85" t="s">
        <v>96</v>
      </c>
      <c r="C84" s="83"/>
      <c r="D84" s="84"/>
      <c r="E84" s="83"/>
      <c r="F84" s="84"/>
      <c r="G84" s="83"/>
      <c r="H84" s="101"/>
    </row>
    <row r="85" spans="1:8" ht="15">
      <c r="A85" s="81" t="s">
        <v>195</v>
      </c>
      <c r="B85" s="85" t="s">
        <v>98</v>
      </c>
      <c r="C85" s="83"/>
      <c r="D85" s="84"/>
      <c r="E85" s="83"/>
      <c r="F85" s="84"/>
      <c r="G85" s="83"/>
      <c r="H85" s="101"/>
    </row>
    <row r="86" spans="1:8" ht="15">
      <c r="A86" s="81" t="s">
        <v>196</v>
      </c>
      <c r="B86" s="85" t="s">
        <v>100</v>
      </c>
      <c r="C86" s="83"/>
      <c r="D86" s="84"/>
      <c r="E86" s="83"/>
      <c r="F86" s="84"/>
      <c r="G86" s="83"/>
      <c r="H86" s="101"/>
    </row>
    <row r="87" spans="1:8" ht="15">
      <c r="A87" s="81"/>
      <c r="B87" s="85" t="s">
        <v>197</v>
      </c>
      <c r="C87" s="83"/>
      <c r="D87" s="84"/>
      <c r="E87" s="83"/>
      <c r="F87" s="84"/>
      <c r="G87" s="83"/>
      <c r="H87" s="101"/>
    </row>
    <row r="88" spans="1:8" ht="15">
      <c r="A88" s="81" t="s">
        <v>198</v>
      </c>
      <c r="B88" s="85" t="s">
        <v>199</v>
      </c>
      <c r="C88" s="83"/>
      <c r="D88" s="84"/>
      <c r="E88" s="83"/>
      <c r="F88" s="84"/>
      <c r="G88" s="83"/>
      <c r="H88" s="101"/>
    </row>
    <row r="89" spans="1:8" ht="15">
      <c r="A89" s="81" t="s">
        <v>200</v>
      </c>
      <c r="B89" s="85" t="s">
        <v>172</v>
      </c>
      <c r="C89" s="83"/>
      <c r="D89" s="84"/>
      <c r="E89" s="83"/>
      <c r="F89" s="84"/>
      <c r="G89" s="83"/>
      <c r="H89" s="101"/>
    </row>
    <row r="90" spans="1:8" ht="15">
      <c r="A90" s="81"/>
      <c r="B90" s="85" t="s">
        <v>173</v>
      </c>
      <c r="C90" s="83"/>
      <c r="D90" s="84"/>
      <c r="E90" s="83"/>
      <c r="F90" s="84"/>
      <c r="G90" s="83"/>
      <c r="H90" s="101"/>
    </row>
    <row r="91" spans="1:8" ht="15">
      <c r="A91" s="81" t="s">
        <v>201</v>
      </c>
      <c r="B91" s="85" t="s">
        <v>139</v>
      </c>
      <c r="C91" s="83"/>
      <c r="D91" s="84"/>
      <c r="E91" s="83"/>
      <c r="F91" s="84"/>
      <c r="G91" s="83"/>
      <c r="H91" s="101"/>
    </row>
    <row r="92" spans="1:8" ht="15">
      <c r="A92" s="81" t="s">
        <v>202</v>
      </c>
      <c r="B92" s="85" t="s">
        <v>141</v>
      </c>
      <c r="C92" s="83"/>
      <c r="D92" s="84"/>
      <c r="E92" s="83"/>
      <c r="F92" s="84"/>
      <c r="G92" s="83"/>
      <c r="H92" s="101"/>
    </row>
    <row r="93" spans="1:8" ht="15">
      <c r="A93" s="81"/>
      <c r="B93" s="85" t="s">
        <v>108</v>
      </c>
      <c r="C93" s="83"/>
      <c r="D93" s="84"/>
      <c r="E93" s="83"/>
      <c r="F93" s="84"/>
      <c r="G93" s="83"/>
      <c r="H93" s="101"/>
    </row>
    <row r="94" spans="1:8" ht="15">
      <c r="A94" s="81" t="s">
        <v>203</v>
      </c>
      <c r="B94" s="85" t="s">
        <v>110</v>
      </c>
      <c r="C94" s="83"/>
      <c r="D94" s="84"/>
      <c r="E94" s="83"/>
      <c r="F94" s="84"/>
      <c r="G94" s="83"/>
      <c r="H94" s="101"/>
    </row>
    <row r="95" spans="1:8" ht="15">
      <c r="A95" s="81" t="s">
        <v>204</v>
      </c>
      <c r="B95" s="85" t="s">
        <v>128</v>
      </c>
      <c r="C95" s="83"/>
      <c r="D95" s="84"/>
      <c r="E95" s="83"/>
      <c r="F95" s="84"/>
      <c r="G95" s="83"/>
      <c r="H95" s="101"/>
    </row>
    <row r="96" spans="1:8" ht="15">
      <c r="A96" s="81"/>
      <c r="B96" s="85" t="s">
        <v>108</v>
      </c>
      <c r="C96" s="83"/>
      <c r="D96" s="84"/>
      <c r="E96" s="83"/>
      <c r="F96" s="84"/>
      <c r="G96" s="83"/>
      <c r="H96" s="101"/>
    </row>
    <row r="97" spans="1:8" ht="15">
      <c r="A97" s="81" t="s">
        <v>205</v>
      </c>
      <c r="B97" s="85" t="s">
        <v>199</v>
      </c>
      <c r="C97" s="83"/>
      <c r="D97" s="84"/>
      <c r="E97" s="83"/>
      <c r="F97" s="84"/>
      <c r="G97" s="83"/>
      <c r="H97" s="101"/>
    </row>
    <row r="98" spans="1:8" ht="30">
      <c r="A98" s="93" t="s">
        <v>206</v>
      </c>
      <c r="B98" s="85" t="s">
        <v>207</v>
      </c>
      <c r="C98" s="83"/>
      <c r="D98" s="84"/>
      <c r="E98" s="83"/>
      <c r="F98" s="84"/>
      <c r="G98" s="83"/>
      <c r="H98" s="101"/>
    </row>
    <row r="99" spans="1:8" ht="15">
      <c r="A99" s="81" t="s">
        <v>208</v>
      </c>
      <c r="B99" s="85" t="s">
        <v>172</v>
      </c>
      <c r="C99" s="83"/>
      <c r="D99" s="84"/>
      <c r="E99" s="83"/>
      <c r="F99" s="84"/>
      <c r="G99" s="83"/>
      <c r="H99" s="101"/>
    </row>
    <row r="100" spans="1:8" ht="30">
      <c r="A100" s="93" t="s">
        <v>209</v>
      </c>
      <c r="B100" s="85" t="s">
        <v>210</v>
      </c>
      <c r="C100" s="83"/>
      <c r="D100" s="84"/>
      <c r="E100" s="83"/>
      <c r="F100" s="84"/>
      <c r="G100" s="83"/>
      <c r="H100" s="101"/>
    </row>
    <row r="101" spans="1:8" ht="15">
      <c r="A101" s="81"/>
      <c r="B101" s="85" t="s">
        <v>173</v>
      </c>
      <c r="C101" s="83"/>
      <c r="D101" s="84"/>
      <c r="E101" s="83"/>
      <c r="F101" s="84"/>
      <c r="G101" s="83"/>
      <c r="H101" s="101"/>
    </row>
    <row r="102" spans="1:8" ht="15">
      <c r="A102" s="81" t="s">
        <v>211</v>
      </c>
      <c r="B102" s="85" t="s">
        <v>212</v>
      </c>
      <c r="C102" s="83"/>
      <c r="D102" s="84"/>
      <c r="E102" s="83"/>
      <c r="F102" s="84"/>
      <c r="G102" s="83"/>
      <c r="H102" s="101"/>
    </row>
    <row r="103" spans="1:8" ht="15">
      <c r="A103" s="81" t="s">
        <v>213</v>
      </c>
      <c r="B103" s="102" t="s">
        <v>162</v>
      </c>
      <c r="C103" s="83"/>
      <c r="D103" s="84"/>
      <c r="E103" s="83"/>
      <c r="F103" s="84"/>
      <c r="G103" s="83"/>
      <c r="H103" s="101"/>
    </row>
    <row r="104" spans="1:8" ht="15">
      <c r="A104" s="81" t="s">
        <v>214</v>
      </c>
      <c r="B104" s="102" t="s">
        <v>164</v>
      </c>
      <c r="C104" s="83"/>
      <c r="D104" s="84"/>
      <c r="E104" s="83"/>
      <c r="F104" s="84"/>
      <c r="G104" s="83"/>
      <c r="H104" s="101"/>
    </row>
    <row r="105" spans="1:8" ht="15">
      <c r="A105" s="81" t="s">
        <v>215</v>
      </c>
      <c r="B105" s="82" t="s">
        <v>216</v>
      </c>
      <c r="C105" s="135">
        <f>C113+C114+C137+C138</f>
        <v>7476.825899999999</v>
      </c>
      <c r="D105" s="84">
        <f>D113+D114+D137+D138</f>
        <v>2.18057</v>
      </c>
      <c r="E105" s="135">
        <f>E113+E114+E137+E138</f>
        <v>7686.0680999999995</v>
      </c>
      <c r="F105" s="84">
        <f>F113+F114+F137+F138</f>
        <v>2.29055</v>
      </c>
      <c r="G105" s="83">
        <f>G113+G114+G137+G138</f>
        <v>15162.894000000002</v>
      </c>
      <c r="H105" s="84">
        <f>H113+H114+H137+H138-0.00001</f>
        <v>2.23555</v>
      </c>
    </row>
    <row r="106" spans="1:8" ht="15">
      <c r="A106" s="81"/>
      <c r="B106" s="85" t="s">
        <v>96</v>
      </c>
      <c r="C106" s="83"/>
      <c r="D106" s="84"/>
      <c r="E106" s="83"/>
      <c r="F106" s="84"/>
      <c r="G106" s="83"/>
      <c r="H106" s="84"/>
    </row>
    <row r="107" spans="1:8" ht="15">
      <c r="A107" s="81" t="s">
        <v>217</v>
      </c>
      <c r="B107" s="85" t="s">
        <v>98</v>
      </c>
      <c r="C107" s="83"/>
      <c r="D107" s="84"/>
      <c r="E107" s="83"/>
      <c r="F107" s="84"/>
      <c r="G107" s="83"/>
      <c r="H107" s="84"/>
    </row>
    <row r="108" spans="1:8" ht="15">
      <c r="A108" s="81" t="s">
        <v>218</v>
      </c>
      <c r="B108" s="85" t="s">
        <v>100</v>
      </c>
      <c r="C108" s="83"/>
      <c r="D108" s="84"/>
      <c r="E108" s="83"/>
      <c r="F108" s="84"/>
      <c r="G108" s="83"/>
      <c r="H108" s="84"/>
    </row>
    <row r="109" spans="1:8" ht="15">
      <c r="A109" s="81"/>
      <c r="B109" s="85" t="s">
        <v>96</v>
      </c>
      <c r="C109" s="83"/>
      <c r="D109" s="84"/>
      <c r="E109" s="83"/>
      <c r="F109" s="84"/>
      <c r="G109" s="83"/>
      <c r="H109" s="84"/>
    </row>
    <row r="110" spans="1:8" ht="15">
      <c r="A110" s="81" t="s">
        <v>219</v>
      </c>
      <c r="B110" s="98" t="s">
        <v>103</v>
      </c>
      <c r="C110" s="89">
        <v>147.503</v>
      </c>
      <c r="D110" s="90">
        <v>0.03683</v>
      </c>
      <c r="E110" s="89">
        <v>135.939</v>
      </c>
      <c r="F110" s="90">
        <v>0.03683</v>
      </c>
      <c r="G110" s="89">
        <f>C110+E110</f>
        <v>283.442</v>
      </c>
      <c r="H110" s="90">
        <f>(D110+F110)/2</f>
        <v>0.03683</v>
      </c>
    </row>
    <row r="111" spans="1:8" ht="15">
      <c r="A111" s="81" t="s">
        <v>220</v>
      </c>
      <c r="B111" s="85" t="s">
        <v>172</v>
      </c>
      <c r="C111" s="83"/>
      <c r="D111" s="84"/>
      <c r="E111" s="83"/>
      <c r="F111" s="84"/>
      <c r="G111" s="83"/>
      <c r="H111" s="84"/>
    </row>
    <row r="112" spans="1:8" ht="15">
      <c r="A112" s="81"/>
      <c r="B112" s="85" t="s">
        <v>173</v>
      </c>
      <c r="C112" s="83"/>
      <c r="D112" s="84"/>
      <c r="E112" s="83"/>
      <c r="F112" s="84"/>
      <c r="G112" s="83"/>
      <c r="H112" s="84"/>
    </row>
    <row r="113" spans="1:8" ht="15">
      <c r="A113" s="81" t="s">
        <v>221</v>
      </c>
      <c r="B113" s="82" t="s">
        <v>222</v>
      </c>
      <c r="C113" s="106">
        <v>329.1829</v>
      </c>
      <c r="D113" s="104">
        <v>0.0873</v>
      </c>
      <c r="E113" s="106">
        <v>338.613</v>
      </c>
      <c r="F113" s="104">
        <v>0.09584</v>
      </c>
      <c r="G113" s="106">
        <f>C113+E113</f>
        <v>667.7959000000001</v>
      </c>
      <c r="H113" s="84">
        <f>(D113+F113)/2</f>
        <v>0.09157</v>
      </c>
    </row>
    <row r="114" spans="1:8" ht="15">
      <c r="A114" s="81" t="s">
        <v>223</v>
      </c>
      <c r="B114" s="82" t="s">
        <v>141</v>
      </c>
      <c r="C114" s="83">
        <f aca="true" t="shared" si="16" ref="C114:H114">C116+C126</f>
        <v>7084.855</v>
      </c>
      <c r="D114" s="84">
        <f t="shared" si="16"/>
        <v>2.0766</v>
      </c>
      <c r="E114" s="83">
        <f t="shared" si="16"/>
        <v>7287.806999999999</v>
      </c>
      <c r="F114" s="84">
        <f t="shared" si="16"/>
        <v>2.17883</v>
      </c>
      <c r="G114" s="83">
        <f t="shared" si="16"/>
        <v>14372.662000000002</v>
      </c>
      <c r="H114" s="84">
        <f>H116+H126-0.00001</f>
        <v>2.127715</v>
      </c>
    </row>
    <row r="115" spans="1:8" ht="15">
      <c r="A115" s="81"/>
      <c r="B115" s="85" t="s">
        <v>108</v>
      </c>
      <c r="C115" s="83"/>
      <c r="D115" s="84"/>
      <c r="E115" s="83"/>
      <c r="F115" s="84"/>
      <c r="G115" s="83"/>
      <c r="H115" s="84"/>
    </row>
    <row r="116" spans="1:8" ht="15">
      <c r="A116" s="81" t="s">
        <v>224</v>
      </c>
      <c r="B116" s="85" t="s">
        <v>110</v>
      </c>
      <c r="C116" s="83">
        <f aca="true" t="shared" si="17" ref="C116:H116">C117+C120</f>
        <v>1012.95</v>
      </c>
      <c r="D116" s="84">
        <f t="shared" si="17"/>
        <v>0.27741</v>
      </c>
      <c r="E116" s="83">
        <f t="shared" si="17"/>
        <v>1006.9</v>
      </c>
      <c r="F116" s="84">
        <f t="shared" si="17"/>
        <v>0.27561</v>
      </c>
      <c r="G116" s="83">
        <f t="shared" si="17"/>
        <v>2019.85</v>
      </c>
      <c r="H116" s="84">
        <f t="shared" si="17"/>
        <v>0.27652</v>
      </c>
    </row>
    <row r="117" spans="1:8" ht="15">
      <c r="A117" s="81" t="s">
        <v>225</v>
      </c>
      <c r="B117" s="85" t="s">
        <v>144</v>
      </c>
      <c r="C117" s="83">
        <v>130</v>
      </c>
      <c r="D117" s="84">
        <v>0.043</v>
      </c>
      <c r="E117" s="83">
        <v>127</v>
      </c>
      <c r="F117" s="84">
        <v>0.042</v>
      </c>
      <c r="G117" s="83">
        <f>C117+E117</f>
        <v>257</v>
      </c>
      <c r="H117" s="84">
        <f>(D117+F117)/2</f>
        <v>0.042499999999999996</v>
      </c>
    </row>
    <row r="118" spans="1:8" ht="15">
      <c r="A118" s="81" t="s">
        <v>226</v>
      </c>
      <c r="B118" s="85" t="s">
        <v>114</v>
      </c>
      <c r="C118" s="83"/>
      <c r="D118" s="84"/>
      <c r="E118" s="83"/>
      <c r="F118" s="84"/>
      <c r="G118" s="83"/>
      <c r="H118" s="101"/>
    </row>
    <row r="119" spans="1:8" ht="15">
      <c r="A119" s="81" t="s">
        <v>227</v>
      </c>
      <c r="B119" s="85" t="s">
        <v>116</v>
      </c>
      <c r="C119" s="83"/>
      <c r="D119" s="84"/>
      <c r="E119" s="83"/>
      <c r="F119" s="84"/>
      <c r="G119" s="83"/>
      <c r="H119" s="101"/>
    </row>
    <row r="120" spans="1:8" ht="15">
      <c r="A120" s="81" t="s">
        <v>228</v>
      </c>
      <c r="B120" s="85" t="s">
        <v>148</v>
      </c>
      <c r="C120" s="83">
        <f>C121+C122</f>
        <v>882.95</v>
      </c>
      <c r="D120" s="84">
        <f>D121+D122</f>
        <v>0.23441</v>
      </c>
      <c r="E120" s="83">
        <f>E121+E122</f>
        <v>879.9</v>
      </c>
      <c r="F120" s="84">
        <f>F121+F122</f>
        <v>0.23361</v>
      </c>
      <c r="G120" s="83">
        <f>G122</f>
        <v>1762.85</v>
      </c>
      <c r="H120" s="84">
        <f>(D120+F120)/2+0.00001</f>
        <v>0.23402</v>
      </c>
    </row>
    <row r="121" spans="1:8" ht="15">
      <c r="A121" s="81" t="s">
        <v>229</v>
      </c>
      <c r="B121" s="85" t="s">
        <v>120</v>
      </c>
      <c r="C121" s="83"/>
      <c r="D121" s="84"/>
      <c r="E121" s="83"/>
      <c r="F121" s="84"/>
      <c r="G121" s="83"/>
      <c r="H121" s="84"/>
    </row>
    <row r="122" spans="1:8" ht="15">
      <c r="A122" s="81" t="s">
        <v>230</v>
      </c>
      <c r="B122" s="85" t="s">
        <v>122</v>
      </c>
      <c r="C122" s="83">
        <v>882.95</v>
      </c>
      <c r="D122" s="84">
        <v>0.23441</v>
      </c>
      <c r="E122" s="83">
        <v>879.9</v>
      </c>
      <c r="F122" s="84">
        <v>0.23361</v>
      </c>
      <c r="G122" s="83">
        <f>C122+E122</f>
        <v>1762.85</v>
      </c>
      <c r="H122" s="84">
        <f>(D122+F122)/2+0.00001</f>
        <v>0.23402</v>
      </c>
    </row>
    <row r="123" spans="1:8" ht="15">
      <c r="A123" s="81" t="s">
        <v>231</v>
      </c>
      <c r="B123" s="85" t="s">
        <v>124</v>
      </c>
      <c r="C123" s="83"/>
      <c r="D123" s="84"/>
      <c r="E123" s="83"/>
      <c r="F123" s="84"/>
      <c r="G123" s="83"/>
      <c r="H123" s="84"/>
    </row>
    <row r="124" spans="1:8" ht="15">
      <c r="A124" s="81" t="s">
        <v>232</v>
      </c>
      <c r="B124" s="85" t="s">
        <v>120</v>
      </c>
      <c r="C124" s="83"/>
      <c r="D124" s="84"/>
      <c r="E124" s="83"/>
      <c r="F124" s="84"/>
      <c r="G124" s="83"/>
      <c r="H124" s="84"/>
    </row>
    <row r="125" spans="1:8" ht="15">
      <c r="A125" s="81" t="s">
        <v>233</v>
      </c>
      <c r="B125" s="85" t="s">
        <v>122</v>
      </c>
      <c r="C125" s="83"/>
      <c r="D125" s="84"/>
      <c r="E125" s="83"/>
      <c r="F125" s="84"/>
      <c r="G125" s="83"/>
      <c r="H125" s="84"/>
    </row>
    <row r="126" spans="1:8" ht="15">
      <c r="A126" s="81" t="s">
        <v>234</v>
      </c>
      <c r="B126" s="85" t="s">
        <v>128</v>
      </c>
      <c r="C126" s="83">
        <f aca="true" t="shared" si="18" ref="C126:H126">C127+C129+C128+C130</f>
        <v>6071.905</v>
      </c>
      <c r="D126" s="84">
        <f t="shared" si="18"/>
        <v>1.79919</v>
      </c>
      <c r="E126" s="83">
        <f t="shared" si="18"/>
        <v>6280.906999999999</v>
      </c>
      <c r="F126" s="84">
        <f t="shared" si="18"/>
        <v>1.90322</v>
      </c>
      <c r="G126" s="83">
        <f t="shared" si="18"/>
        <v>12352.812000000002</v>
      </c>
      <c r="H126" s="84">
        <f t="shared" si="18"/>
        <v>1.851205</v>
      </c>
    </row>
    <row r="127" spans="1:8" ht="15">
      <c r="A127" s="81" t="s">
        <v>235</v>
      </c>
      <c r="B127" s="98" t="s">
        <v>133</v>
      </c>
      <c r="C127" s="89">
        <v>5300</v>
      </c>
      <c r="D127" s="90">
        <v>1.6</v>
      </c>
      <c r="E127" s="89">
        <v>5500</v>
      </c>
      <c r="F127" s="90">
        <v>1.7</v>
      </c>
      <c r="G127" s="89">
        <f>C127+E127</f>
        <v>10800</v>
      </c>
      <c r="H127" s="90">
        <f>(D127+F127)/2</f>
        <v>1.65</v>
      </c>
    </row>
    <row r="128" spans="1:8" ht="15">
      <c r="A128" s="81" t="s">
        <v>236</v>
      </c>
      <c r="B128" s="98" t="s">
        <v>131</v>
      </c>
      <c r="C128" s="99">
        <v>18.434</v>
      </c>
      <c r="D128" s="100">
        <v>0.004</v>
      </c>
      <c r="E128" s="99">
        <v>12.221</v>
      </c>
      <c r="F128" s="100">
        <v>0.003</v>
      </c>
      <c r="G128" s="89">
        <f>C128+E128</f>
        <v>30.655</v>
      </c>
      <c r="H128" s="90">
        <f>(D128+F128)/2</f>
        <v>0.0035</v>
      </c>
    </row>
    <row r="129" spans="1:8" ht="15">
      <c r="A129" s="81" t="s">
        <v>237</v>
      </c>
      <c r="B129" s="98" t="s">
        <v>103</v>
      </c>
      <c r="C129" s="89">
        <v>53.48</v>
      </c>
      <c r="D129" s="90">
        <v>0.0138</v>
      </c>
      <c r="E129" s="89">
        <v>49.288</v>
      </c>
      <c r="F129" s="90">
        <v>0.0138</v>
      </c>
      <c r="G129" s="89">
        <f>C129+E129</f>
        <v>102.768</v>
      </c>
      <c r="H129" s="90">
        <f>(D129+F129)/2</f>
        <v>0.0138</v>
      </c>
    </row>
    <row r="130" spans="1:8" ht="15">
      <c r="A130" s="81" t="s">
        <v>237</v>
      </c>
      <c r="B130" s="98" t="s">
        <v>395</v>
      </c>
      <c r="C130" s="89">
        <v>699.991</v>
      </c>
      <c r="D130" s="90">
        <v>0.18139</v>
      </c>
      <c r="E130" s="89">
        <v>719.398</v>
      </c>
      <c r="F130" s="90">
        <v>0.18642</v>
      </c>
      <c r="G130" s="89">
        <f>C130+E130</f>
        <v>1419.3890000000001</v>
      </c>
      <c r="H130" s="90">
        <f>(D130+F130)/2</f>
        <v>0.18390499999999999</v>
      </c>
    </row>
    <row r="131" spans="1:8" ht="15">
      <c r="A131" s="81" t="s">
        <v>238</v>
      </c>
      <c r="B131" s="82" t="s">
        <v>239</v>
      </c>
      <c r="C131" s="135">
        <f aca="true" t="shared" si="19" ref="C131:H131">C105-C113-C114</f>
        <v>62.787999999999556</v>
      </c>
      <c r="D131" s="84">
        <f t="shared" si="19"/>
        <v>0.016669999999999963</v>
      </c>
      <c r="E131" s="135">
        <f t="shared" si="19"/>
        <v>59.64810000000034</v>
      </c>
      <c r="F131" s="84">
        <f t="shared" si="19"/>
        <v>0.015880000000000116</v>
      </c>
      <c r="G131" s="135">
        <f t="shared" si="19"/>
        <v>122.4361000000008</v>
      </c>
      <c r="H131" s="84">
        <f t="shared" si="19"/>
        <v>0.016265000000000196</v>
      </c>
    </row>
    <row r="132" spans="1:8" ht="15">
      <c r="A132" s="81" t="s">
        <v>240</v>
      </c>
      <c r="B132" s="102" t="s">
        <v>164</v>
      </c>
      <c r="C132" s="135">
        <f aca="true" t="shared" si="20" ref="C132:H132">C133</f>
        <v>62.788</v>
      </c>
      <c r="D132" s="84">
        <f t="shared" si="20"/>
        <v>0.01667</v>
      </c>
      <c r="E132" s="135">
        <f t="shared" si="20"/>
        <v>59.6481</v>
      </c>
      <c r="F132" s="84">
        <f t="shared" si="20"/>
        <v>0.01588</v>
      </c>
      <c r="G132" s="135">
        <f t="shared" si="20"/>
        <v>122.4361</v>
      </c>
      <c r="H132" s="84">
        <f t="shared" si="20"/>
        <v>0.016274999999999998</v>
      </c>
    </row>
    <row r="133" spans="1:8" ht="15">
      <c r="A133" s="81" t="s">
        <v>241</v>
      </c>
      <c r="B133" s="82" t="s">
        <v>242</v>
      </c>
      <c r="C133" s="135">
        <f aca="true" t="shared" si="21" ref="C133:H133">C137+C138</f>
        <v>62.788</v>
      </c>
      <c r="D133" s="84">
        <f t="shared" si="21"/>
        <v>0.01667</v>
      </c>
      <c r="E133" s="135">
        <f t="shared" si="21"/>
        <v>59.6481</v>
      </c>
      <c r="F133" s="84">
        <f t="shared" si="21"/>
        <v>0.01588</v>
      </c>
      <c r="G133" s="135">
        <f t="shared" si="21"/>
        <v>122.4361</v>
      </c>
      <c r="H133" s="84">
        <f t="shared" si="21"/>
        <v>0.016274999999999998</v>
      </c>
    </row>
    <row r="134" spans="1:8" ht="15">
      <c r="A134" s="81"/>
      <c r="B134" s="85" t="s">
        <v>96</v>
      </c>
      <c r="C134" s="83"/>
      <c r="D134" s="84"/>
      <c r="E134" s="83"/>
      <c r="F134" s="84"/>
      <c r="G134" s="83"/>
      <c r="H134" s="84"/>
    </row>
    <row r="135" spans="1:8" ht="15">
      <c r="A135" s="81" t="s">
        <v>243</v>
      </c>
      <c r="B135" s="85" t="s">
        <v>98</v>
      </c>
      <c r="C135" s="83"/>
      <c r="D135" s="84"/>
      <c r="E135" s="83"/>
      <c r="F135" s="84"/>
      <c r="G135" s="83"/>
      <c r="H135" s="84"/>
    </row>
    <row r="136" spans="1:8" ht="15">
      <c r="A136" s="81" t="s">
        <v>244</v>
      </c>
      <c r="B136" s="85" t="s">
        <v>100</v>
      </c>
      <c r="C136" s="83"/>
      <c r="D136" s="84"/>
      <c r="E136" s="83"/>
      <c r="F136" s="84"/>
      <c r="G136" s="83"/>
      <c r="H136" s="84"/>
    </row>
    <row r="137" spans="1:8" ht="15">
      <c r="A137" s="81" t="s">
        <v>245</v>
      </c>
      <c r="B137" s="82" t="s">
        <v>246</v>
      </c>
      <c r="C137" s="106">
        <v>2.788</v>
      </c>
      <c r="D137" s="104">
        <v>0.00074</v>
      </c>
      <c r="E137" s="107">
        <v>2.6481</v>
      </c>
      <c r="F137" s="104">
        <v>0.00075</v>
      </c>
      <c r="G137" s="135">
        <f>C137+E137</f>
        <v>5.4361</v>
      </c>
      <c r="H137" s="84">
        <f>(D137+F137)/2</f>
        <v>0.000745</v>
      </c>
    </row>
    <row r="138" spans="1:8" ht="15">
      <c r="A138" s="81" t="s">
        <v>247</v>
      </c>
      <c r="B138" s="82" t="s">
        <v>248</v>
      </c>
      <c r="C138" s="83">
        <f aca="true" t="shared" si="22" ref="C138:H138">C140+C150</f>
        <v>60</v>
      </c>
      <c r="D138" s="84">
        <f t="shared" si="22"/>
        <v>0.01593</v>
      </c>
      <c r="E138" s="83">
        <f t="shared" si="22"/>
        <v>57</v>
      </c>
      <c r="F138" s="84">
        <f t="shared" si="22"/>
        <v>0.01513</v>
      </c>
      <c r="G138" s="83">
        <f t="shared" si="22"/>
        <v>117</v>
      </c>
      <c r="H138" s="84">
        <f t="shared" si="22"/>
        <v>0.015529999999999999</v>
      </c>
    </row>
    <row r="139" spans="1:8" ht="15">
      <c r="A139" s="81"/>
      <c r="B139" s="85" t="s">
        <v>108</v>
      </c>
      <c r="C139" s="83"/>
      <c r="D139" s="84"/>
      <c r="E139" s="83"/>
      <c r="F139" s="84"/>
      <c r="G139" s="83"/>
      <c r="H139" s="84"/>
    </row>
    <row r="140" spans="1:8" ht="26.25" customHeight="1">
      <c r="A140" s="81" t="s">
        <v>249</v>
      </c>
      <c r="B140" s="85" t="s">
        <v>110</v>
      </c>
      <c r="C140" s="83">
        <f aca="true" t="shared" si="23" ref="C140:H140">C144+C141</f>
        <v>60</v>
      </c>
      <c r="D140" s="84">
        <f t="shared" si="23"/>
        <v>0.01593</v>
      </c>
      <c r="E140" s="83">
        <f t="shared" si="23"/>
        <v>57</v>
      </c>
      <c r="F140" s="84">
        <f t="shared" si="23"/>
        <v>0.01513</v>
      </c>
      <c r="G140" s="83">
        <f t="shared" si="23"/>
        <v>117</v>
      </c>
      <c r="H140" s="84">
        <f t="shared" si="23"/>
        <v>0.015529999999999999</v>
      </c>
    </row>
    <row r="141" spans="1:8" ht="15">
      <c r="A141" s="81" t="s">
        <v>250</v>
      </c>
      <c r="B141" s="85" t="s">
        <v>251</v>
      </c>
      <c r="C141" s="83">
        <v>0</v>
      </c>
      <c r="D141" s="84">
        <v>0</v>
      </c>
      <c r="E141" s="83">
        <v>0</v>
      </c>
      <c r="F141" s="84">
        <v>0</v>
      </c>
      <c r="G141" s="83">
        <f>C141+E141</f>
        <v>0</v>
      </c>
      <c r="H141" s="84">
        <f>(D141+F141)/2</f>
        <v>0</v>
      </c>
    </row>
    <row r="142" spans="1:8" ht="45">
      <c r="A142" s="108" t="s">
        <v>252</v>
      </c>
      <c r="B142" s="85" t="s">
        <v>114</v>
      </c>
      <c r="C142" s="83"/>
      <c r="D142" s="84"/>
      <c r="E142" s="83"/>
      <c r="F142" s="84"/>
      <c r="G142" s="83"/>
      <c r="H142" s="84"/>
    </row>
    <row r="143" spans="1:8" ht="15">
      <c r="A143" s="81" t="s">
        <v>253</v>
      </c>
      <c r="B143" s="85" t="s">
        <v>116</v>
      </c>
      <c r="C143" s="83"/>
      <c r="D143" s="84"/>
      <c r="E143" s="83"/>
      <c r="F143" s="84"/>
      <c r="G143" s="83"/>
      <c r="H143" s="84"/>
    </row>
    <row r="144" spans="1:8" ht="15">
      <c r="A144" s="81" t="s">
        <v>254</v>
      </c>
      <c r="B144" s="85" t="s">
        <v>148</v>
      </c>
      <c r="C144" s="83">
        <f>C145+C146</f>
        <v>60</v>
      </c>
      <c r="D144" s="84">
        <f>D145+D146</f>
        <v>0.01593</v>
      </c>
      <c r="E144" s="83">
        <f>E145+E146</f>
        <v>57</v>
      </c>
      <c r="F144" s="84">
        <f>F145+F146</f>
        <v>0.01513</v>
      </c>
      <c r="G144" s="83">
        <f>C144+E144</f>
        <v>117</v>
      </c>
      <c r="H144" s="84">
        <f>H145+H146</f>
        <v>0.015529999999999999</v>
      </c>
    </row>
    <row r="145" spans="1:8" ht="15">
      <c r="A145" s="81" t="s">
        <v>255</v>
      </c>
      <c r="B145" s="85" t="s">
        <v>120</v>
      </c>
      <c r="C145" s="89">
        <v>60</v>
      </c>
      <c r="D145" s="90">
        <v>0.01593</v>
      </c>
      <c r="E145" s="89">
        <v>57</v>
      </c>
      <c r="F145" s="90">
        <v>0.01513</v>
      </c>
      <c r="G145" s="83">
        <f>C145+E145</f>
        <v>117</v>
      </c>
      <c r="H145" s="84">
        <f>(D145+F145)/2</f>
        <v>0.015529999999999999</v>
      </c>
    </row>
    <row r="146" spans="1:8" ht="15">
      <c r="A146" s="81" t="s">
        <v>256</v>
      </c>
      <c r="B146" s="85" t="s">
        <v>122</v>
      </c>
      <c r="C146" s="89"/>
      <c r="D146" s="90"/>
      <c r="E146" s="89"/>
      <c r="F146" s="90"/>
      <c r="G146" s="89"/>
      <c r="H146" s="84"/>
    </row>
    <row r="147" spans="1:8" ht="15">
      <c r="A147" s="81" t="s">
        <v>257</v>
      </c>
      <c r="B147" s="85" t="s">
        <v>124</v>
      </c>
      <c r="C147" s="83"/>
      <c r="D147" s="84"/>
      <c r="E147" s="83"/>
      <c r="F147" s="84"/>
      <c r="G147" s="83"/>
      <c r="H147" s="84"/>
    </row>
    <row r="148" spans="1:8" ht="15">
      <c r="A148" s="81" t="s">
        <v>258</v>
      </c>
      <c r="B148" s="85" t="s">
        <v>120</v>
      </c>
      <c r="C148" s="83"/>
      <c r="D148" s="84"/>
      <c r="E148" s="83"/>
      <c r="F148" s="84"/>
      <c r="G148" s="83"/>
      <c r="H148" s="84"/>
    </row>
    <row r="149" spans="1:8" ht="15">
      <c r="A149" s="81" t="s">
        <v>259</v>
      </c>
      <c r="B149" s="85" t="s">
        <v>122</v>
      </c>
      <c r="C149" s="83"/>
      <c r="D149" s="84"/>
      <c r="E149" s="83"/>
      <c r="F149" s="84"/>
      <c r="G149" s="83"/>
      <c r="H149" s="84"/>
    </row>
    <row r="150" spans="1:8" ht="15">
      <c r="A150" s="81" t="s">
        <v>260</v>
      </c>
      <c r="B150" s="85" t="s">
        <v>128</v>
      </c>
      <c r="C150" s="83"/>
      <c r="D150" s="84"/>
      <c r="E150" s="83"/>
      <c r="F150" s="84"/>
      <c r="G150" s="83"/>
      <c r="H150" s="101"/>
    </row>
  </sheetData>
  <sheetProtection/>
  <mergeCells count="5">
    <mergeCell ref="A1:F2"/>
    <mergeCell ref="A3:F3"/>
    <mergeCell ref="C4:D4"/>
    <mergeCell ref="E4:F4"/>
    <mergeCell ref="G4:H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oge.rtb</cp:lastModifiedBy>
  <cp:lastPrinted>2019-07-29T06:25:10Z</cp:lastPrinted>
  <dcterms:created xsi:type="dcterms:W3CDTF">2010-04-26T08:49:34Z</dcterms:created>
  <dcterms:modified xsi:type="dcterms:W3CDTF">2021-01-19T07:58:42Z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